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7CA25DDB-A5C4-46DE-B2ED-E0B0428DB80B}" xr6:coauthVersionLast="47" xr6:coauthVersionMax="47" xr10:uidLastSave="{00000000-0000-0000-0000-000000000000}"/>
  <bookViews>
    <workbookView xWindow="-120" yWindow="-120" windowWidth="24240" windowHeight="13140" activeTab="2" xr2:uid="{00000000-000D-0000-FFFF-FFFF00000000}"/>
  </bookViews>
  <sheets>
    <sheet name="Wertermittlung" sheetId="1" r:id="rId1"/>
    <sheet name="Schäden" sheetId="2" r:id="rId2"/>
    <sheet name="Checkliste" sheetId="4" r:id="rId3"/>
  </sheets>
  <definedNames>
    <definedName name="_xlnm.Print_Titles" localSheetId="2">Checkliste!$1:$7</definedName>
  </definedNames>
  <calcPr calcId="181029"/>
</workbook>
</file>

<file path=xl/calcChain.xml><?xml version="1.0" encoding="utf-8"?>
<calcChain xmlns="http://schemas.openxmlformats.org/spreadsheetml/2006/main">
  <c r="F29" i="1" l="1"/>
  <c r="F28" i="1"/>
  <c r="D5" i="2"/>
  <c r="Y17" i="1"/>
  <c r="E8" i="1"/>
  <c r="E9" i="1" s="1"/>
  <c r="E10" i="1" s="1"/>
  <c r="E11" i="1" s="1"/>
  <c r="E12" i="1" s="1"/>
  <c r="E13" i="1" s="1"/>
  <c r="E14" i="1" s="1"/>
  <c r="E15" i="1" s="1"/>
  <c r="E16" i="1" s="1"/>
  <c r="E17" i="1" s="1"/>
  <c r="E18" i="1" s="1"/>
  <c r="E19" i="1" s="1"/>
  <c r="E20" i="1" s="1"/>
  <c r="E21" i="1" s="1"/>
  <c r="E22" i="1" s="1"/>
  <c r="E23" i="1" s="1"/>
  <c r="E24" i="1" s="1"/>
  <c r="E25" i="1" s="1"/>
  <c r="F216" i="4" l="1"/>
  <c r="F54" i="1"/>
  <c r="F55" i="1" s="1"/>
  <c r="G8" i="1"/>
  <c r="B7" i="1"/>
  <c r="B8" i="1" s="1"/>
  <c r="B9" i="1" s="1"/>
  <c r="B10" i="1" s="1"/>
  <c r="B11" i="1" s="1"/>
  <c r="B12" i="1" s="1"/>
  <c r="B13" i="1" s="1"/>
  <c r="B14" i="1" s="1"/>
  <c r="B15" i="1" s="1"/>
  <c r="B16" i="1" s="1"/>
  <c r="B17" i="1" s="1"/>
  <c r="B18" i="1" s="1"/>
  <c r="B19" i="1" s="1"/>
  <c r="B20" i="1" s="1"/>
  <c r="B21" i="1" s="1"/>
  <c r="B22" i="1" s="1"/>
  <c r="B23" i="1" s="1"/>
  <c r="B24" i="1" s="1"/>
  <c r="B25" i="1" s="1"/>
  <c r="AO25" i="1"/>
  <c r="AM24" i="1"/>
  <c r="AM25" i="1" s="1"/>
  <c r="AK23" i="1"/>
  <c r="AK24" i="1" s="1"/>
  <c r="AK25" i="1" s="1"/>
  <c r="AI22" i="1"/>
  <c r="AI23" i="1" s="1"/>
  <c r="AI24" i="1" s="1"/>
  <c r="AI25" i="1" s="1"/>
  <c r="AG21" i="1"/>
  <c r="AG22" i="1" s="1"/>
  <c r="AG23" i="1" s="1"/>
  <c r="AG24" i="1" s="1"/>
  <c r="AG25" i="1" s="1"/>
  <c r="AE20" i="1"/>
  <c r="AE21" i="1" s="1"/>
  <c r="AE22" i="1" s="1"/>
  <c r="AE23" i="1" s="1"/>
  <c r="AE24" i="1" s="1"/>
  <c r="AE25" i="1" s="1"/>
  <c r="AC19" i="1"/>
  <c r="AC20" i="1" s="1"/>
  <c r="AC21" i="1" s="1"/>
  <c r="AC22" i="1" s="1"/>
  <c r="AC23" i="1" s="1"/>
  <c r="AC24" i="1" s="1"/>
  <c r="AC25" i="1" s="1"/>
  <c r="AA18" i="1"/>
  <c r="AA19" i="1" s="1"/>
  <c r="AA20" i="1" s="1"/>
  <c r="AA21" i="1" s="1"/>
  <c r="AA22" i="1" s="1"/>
  <c r="AA23" i="1" s="1"/>
  <c r="AA24" i="1" s="1"/>
  <c r="AA25" i="1" s="1"/>
  <c r="W16" i="1"/>
  <c r="W17" i="1" s="1"/>
  <c r="W18" i="1" s="1"/>
  <c r="W19" i="1" s="1"/>
  <c r="W20" i="1" s="1"/>
  <c r="W21" i="1" s="1"/>
  <c r="W22" i="1" s="1"/>
  <c r="W23" i="1" s="1"/>
  <c r="W24" i="1" s="1"/>
  <c r="W25" i="1" s="1"/>
  <c r="U15" i="1"/>
  <c r="U16" i="1" s="1"/>
  <c r="U17" i="1" s="1"/>
  <c r="U18" i="1" s="1"/>
  <c r="U19" i="1" s="1"/>
  <c r="U20" i="1" s="1"/>
  <c r="U21" i="1" s="1"/>
  <c r="U22" i="1" s="1"/>
  <c r="U23" i="1" s="1"/>
  <c r="U24" i="1" s="1"/>
  <c r="U25" i="1" s="1"/>
  <c r="S14" i="1"/>
  <c r="S15" i="1" s="1"/>
  <c r="S16" i="1" s="1"/>
  <c r="S17" i="1" s="1"/>
  <c r="S18" i="1" s="1"/>
  <c r="S19" i="1" s="1"/>
  <c r="S20" i="1" s="1"/>
  <c r="S21" i="1" s="1"/>
  <c r="S22" i="1" s="1"/>
  <c r="S23" i="1" s="1"/>
  <c r="S24" i="1" s="1"/>
  <c r="S25" i="1" s="1"/>
  <c r="Q13" i="1"/>
  <c r="Q14" i="1" s="1"/>
  <c r="O12" i="1"/>
  <c r="O13" i="1" s="1"/>
  <c r="O14" i="1" s="1"/>
  <c r="O15" i="1" s="1"/>
  <c r="O16" i="1" s="1"/>
  <c r="O17" i="1" s="1"/>
  <c r="O18" i="1" s="1"/>
  <c r="O19" i="1" s="1"/>
  <c r="O20" i="1" s="1"/>
  <c r="O21" i="1" s="1"/>
  <c r="O22" i="1" s="1"/>
  <c r="O23" i="1" s="1"/>
  <c r="O24" i="1" s="1"/>
  <c r="O25" i="1" s="1"/>
  <c r="M11" i="1"/>
  <c r="M12" i="1" s="1"/>
  <c r="M13" i="1" s="1"/>
  <c r="M14" i="1" s="1"/>
  <c r="M15" i="1" s="1"/>
  <c r="M16" i="1" s="1"/>
  <c r="M17" i="1" s="1"/>
  <c r="M18" i="1" s="1"/>
  <c r="M19" i="1" s="1"/>
  <c r="M20" i="1" s="1"/>
  <c r="M21" i="1" s="1"/>
  <c r="M22" i="1" s="1"/>
  <c r="M23" i="1" s="1"/>
  <c r="M24" i="1" s="1"/>
  <c r="M25" i="1" s="1"/>
  <c r="K10" i="1"/>
  <c r="K11" i="1" s="1"/>
  <c r="K12" i="1" s="1"/>
  <c r="K13" i="1" s="1"/>
  <c r="K14" i="1" s="1"/>
  <c r="K15" i="1" s="1"/>
  <c r="K16" i="1" s="1"/>
  <c r="K17" i="1" s="1"/>
  <c r="K18" i="1" s="1"/>
  <c r="K19" i="1" s="1"/>
  <c r="K20" i="1" s="1"/>
  <c r="K21" i="1" s="1"/>
  <c r="K22" i="1" s="1"/>
  <c r="K23" i="1" s="1"/>
  <c r="K24" i="1" s="1"/>
  <c r="K25" i="1" s="1"/>
  <c r="I9" i="1"/>
  <c r="I10" i="1" s="1"/>
  <c r="I11" i="1" s="1"/>
  <c r="I12" i="1" s="1"/>
  <c r="I13" i="1" s="1"/>
  <c r="I14" i="1" s="1"/>
  <c r="I15" i="1" s="1"/>
  <c r="I16" i="1" s="1"/>
  <c r="I17" i="1" s="1"/>
  <c r="I18" i="1" s="1"/>
  <c r="I19" i="1" s="1"/>
  <c r="I20" i="1" s="1"/>
  <c r="I21" i="1" s="1"/>
  <c r="I22" i="1" s="1"/>
  <c r="I23" i="1" s="1"/>
  <c r="I24" i="1" s="1"/>
  <c r="I25" i="1" s="1"/>
  <c r="C6" i="1" l="1"/>
  <c r="AQ6" i="1" s="1"/>
  <c r="F6" i="1" s="1"/>
  <c r="G9" i="1"/>
  <c r="G10" i="1" s="1"/>
  <c r="G11" i="1" s="1"/>
  <c r="G12" i="1" s="1"/>
  <c r="G13" i="1" s="1"/>
  <c r="G14" i="1" s="1"/>
  <c r="G15" i="1" s="1"/>
  <c r="G16" i="1" s="1"/>
  <c r="G17" i="1" s="1"/>
  <c r="G18" i="1" s="1"/>
  <c r="G19" i="1" s="1"/>
  <c r="G20" i="1" s="1"/>
  <c r="G21" i="1" s="1"/>
  <c r="G22" i="1" s="1"/>
  <c r="G23" i="1" s="1"/>
  <c r="G24" i="1" s="1"/>
  <c r="G25" i="1" s="1"/>
  <c r="Q15" i="1"/>
  <c r="Q16" i="1" s="1"/>
  <c r="Q17" i="1" s="1"/>
  <c r="Q18" i="1" s="1"/>
  <c r="Q19" i="1" s="1"/>
  <c r="Q20" i="1" s="1"/>
  <c r="Q21" i="1" s="1"/>
  <c r="Q22" i="1" s="1"/>
  <c r="Q23" i="1" s="1"/>
  <c r="Q24" i="1" s="1"/>
  <c r="Q25" i="1" s="1"/>
  <c r="C7" i="1" l="1"/>
  <c r="AQ7" i="1" s="1"/>
  <c r="F7" i="1" s="1"/>
  <c r="C8" i="1" l="1"/>
  <c r="C9" i="1" s="1"/>
  <c r="C10" i="1" s="1"/>
  <c r="C11" i="1" s="1"/>
  <c r="C12" i="1" s="1"/>
  <c r="C13" i="1" s="1"/>
  <c r="AQ10" i="1" l="1"/>
  <c r="F10" i="1" s="1"/>
  <c r="AQ8" i="1"/>
  <c r="F8" i="1" s="1"/>
  <c r="AQ11" i="1"/>
  <c r="F11" i="1" s="1"/>
  <c r="AQ9" i="1"/>
  <c r="F9" i="1" s="1"/>
  <c r="F27" i="1" s="1"/>
  <c r="C14" i="1"/>
  <c r="AQ13" i="1"/>
  <c r="F13" i="1" s="1"/>
  <c r="AQ12" i="1"/>
  <c r="F12" i="1" s="1"/>
  <c r="C15" i="1" l="1"/>
  <c r="AQ14" i="1"/>
  <c r="F14" i="1" s="1"/>
  <c r="C16" i="1" l="1"/>
  <c r="AQ15" i="1"/>
  <c r="F15" i="1" s="1"/>
  <c r="C17" i="1" l="1"/>
  <c r="AQ16" i="1"/>
  <c r="F16" i="1" l="1"/>
  <c r="C18" i="1"/>
  <c r="C19" i="1" l="1"/>
  <c r="C20" i="1" l="1"/>
  <c r="C21" i="1" l="1"/>
  <c r="C22" i="1" l="1"/>
  <c r="C23" i="1" l="1"/>
  <c r="C24" i="1" l="1"/>
  <c r="C25" i="1" l="1"/>
  <c r="Y18" i="1" l="1"/>
  <c r="Y19" i="1" s="1"/>
  <c r="AQ17" i="1"/>
  <c r="F17" i="1" s="1"/>
  <c r="F30" i="1" s="1"/>
  <c r="AQ19" i="1" l="1"/>
  <c r="F19" i="1" s="1"/>
  <c r="Y20" i="1"/>
  <c r="AQ18" i="1"/>
  <c r="F18" i="1" s="1"/>
  <c r="Y21" i="1" l="1"/>
  <c r="AQ20" i="1"/>
  <c r="F20" i="1" s="1"/>
  <c r="Y22" i="1" l="1"/>
  <c r="AQ21" i="1"/>
  <c r="F21" i="1" s="1"/>
  <c r="Y23" i="1" l="1"/>
  <c r="AQ22" i="1"/>
  <c r="F22" i="1" s="1"/>
  <c r="Y24" i="1" l="1"/>
  <c r="AQ23" i="1"/>
  <c r="F23" i="1" s="1"/>
  <c r="Y25" i="1" l="1"/>
  <c r="AQ25" i="1" s="1"/>
  <c r="F25" i="1" s="1"/>
  <c r="AQ24" i="1"/>
  <c r="F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author>
    <author>Martin Neumann</author>
  </authors>
  <commentList>
    <comment ref="B6" authorId="0" shapeId="0" xr:uid="{00000000-0006-0000-0000-000001000000}">
      <text>
        <r>
          <rPr>
            <b/>
            <sz val="9"/>
            <color indexed="81"/>
            <rFont val="Tahoma"/>
            <family val="2"/>
          </rPr>
          <t>mn:</t>
        </r>
        <r>
          <rPr>
            <sz val="9"/>
            <color indexed="81"/>
            <rFont val="Tahoma"/>
            <family val="2"/>
          </rPr>
          <t xml:space="preserve">
Baujahr/Erstzulassung
</t>
        </r>
      </text>
    </comment>
    <comment ref="Y16" authorId="1" shapeId="0" xr:uid="{460DD112-B2D5-46A6-BB46-CB9F1494A1BD}">
      <text>
        <r>
          <rPr>
            <b/>
            <sz val="9"/>
            <color indexed="81"/>
            <rFont val="Segoe UI"/>
            <family val="2"/>
          </rPr>
          <t>Martin Neumann:</t>
        </r>
        <r>
          <rPr>
            <sz val="9"/>
            <color indexed="81"/>
            <rFont val="Segoe UI"/>
            <family val="2"/>
          </rPr>
          <t xml:space="preserve">
Laufleistungskompensation (96.700km statt 165.000km)
</t>
        </r>
      </text>
    </comment>
  </commentList>
</comments>
</file>

<file path=xl/sharedStrings.xml><?xml version="1.0" encoding="utf-8"?>
<sst xmlns="http://schemas.openxmlformats.org/spreadsheetml/2006/main" count="279" uniqueCount="269">
  <si>
    <t>Wohnmobilkalkulation</t>
  </si>
  <si>
    <t>Neuwert</t>
  </si>
  <si>
    <t>Wert</t>
  </si>
  <si>
    <t>1 Jahr</t>
  </si>
  <si>
    <t>2 Jahre</t>
  </si>
  <si>
    <t>3 Jahre</t>
  </si>
  <si>
    <t>4 Jahre</t>
  </si>
  <si>
    <t>5 Jahre</t>
  </si>
  <si>
    <t>6 Jahre</t>
  </si>
  <si>
    <t>7 Jahre</t>
  </si>
  <si>
    <t>8 Jahre</t>
  </si>
  <si>
    <t>9 Jahre</t>
  </si>
  <si>
    <t>10 Jahre</t>
  </si>
  <si>
    <t>11 Jahre</t>
  </si>
  <si>
    <t>12 Jahre</t>
  </si>
  <si>
    <t>13 Jahre</t>
  </si>
  <si>
    <t>14 Jahre</t>
  </si>
  <si>
    <t>15 Jahre</t>
  </si>
  <si>
    <t>16 Jahre</t>
  </si>
  <si>
    <t>17 Jahre</t>
  </si>
  <si>
    <t>18 Jahre</t>
  </si>
  <si>
    <t>19 Jahre</t>
  </si>
  <si>
    <t>Nachrüstungen</t>
  </si>
  <si>
    <t>Minderung</t>
  </si>
  <si>
    <t>Zeitwert Summe</t>
  </si>
  <si>
    <t>EZL</t>
  </si>
  <si>
    <t>Zeitwert</t>
  </si>
  <si>
    <t>Grundpreis</t>
  </si>
  <si>
    <t>Motorwärmetauscher</t>
  </si>
  <si>
    <t>Hubstützenanlage</t>
  </si>
  <si>
    <t>Prüfpunkt</t>
  </si>
  <si>
    <t>Ergebnis</t>
  </si>
  <si>
    <t>Gruppe</t>
  </si>
  <si>
    <t>Fahrgestell</t>
  </si>
  <si>
    <t>Zustand Rahmen</t>
  </si>
  <si>
    <t>Zustand Fahrwerk</t>
  </si>
  <si>
    <t>Zustand Lenkung</t>
  </si>
  <si>
    <t>Lenkspiel</t>
  </si>
  <si>
    <t>Lenkungshydraulik</t>
  </si>
  <si>
    <t>Ölstand Hydraulik</t>
  </si>
  <si>
    <t>Zustand Hydraulikpumpe</t>
  </si>
  <si>
    <t>Zustand Reifen</t>
  </si>
  <si>
    <t>Profiltiefe</t>
  </si>
  <si>
    <t>Reifentyp M&amp;S/Ganzjahresreifen oder Sommer</t>
  </si>
  <si>
    <t>DOT</t>
  </si>
  <si>
    <t>Fahrwerksfedern</t>
  </si>
  <si>
    <t>Stoßdämpfer</t>
  </si>
  <si>
    <t>Stabilisatoren (Gummilager)</t>
  </si>
  <si>
    <t>Luftbälge für Luftfederung</t>
  </si>
  <si>
    <t>Hinweis</t>
  </si>
  <si>
    <t>Druckluftleitungen Zustand</t>
  </si>
  <si>
    <t>Antrieb</t>
  </si>
  <si>
    <t>Motor</t>
  </si>
  <si>
    <t>Dichtigkeit</t>
  </si>
  <si>
    <t>Kühlwasserzustand</t>
  </si>
  <si>
    <t>Ölwechsel Fälligkeit</t>
  </si>
  <si>
    <t>Getriebezustand</t>
  </si>
  <si>
    <t>Inspektionsfälligkeit</t>
  </si>
  <si>
    <t>Umrüstung für Wartungsklappe</t>
  </si>
  <si>
    <t>Kaltstartverhalten</t>
  </si>
  <si>
    <t>Abgastrübung</t>
  </si>
  <si>
    <t>Umrüstung mit DPF</t>
  </si>
  <si>
    <t>Antriebsstrang</t>
  </si>
  <si>
    <t>Getriebe Schaltbarkeit</t>
  </si>
  <si>
    <t>Kupplungszustand</t>
  </si>
  <si>
    <t>Kardanwelle (Spiel, Mittellager)</t>
  </si>
  <si>
    <t>Differential Dichtigkeit/Zustand</t>
  </si>
  <si>
    <t>Bremsen</t>
  </si>
  <si>
    <t>Verschleißgrenze Bremsscheiben</t>
  </si>
  <si>
    <t>Verschleißgrenze Bremsbeläge</t>
  </si>
  <si>
    <t>Wirkung Handbremse</t>
  </si>
  <si>
    <t>Druckdichtigkeit Druckluftsystem</t>
  </si>
  <si>
    <t>Wirkung Kompressor, Druckluftbehälter, Wasserstand</t>
  </si>
  <si>
    <t>Auspuff</t>
  </si>
  <si>
    <t>Allgemeiner Zustand</t>
  </si>
  <si>
    <t>Befestigungen/Kontroll Alter</t>
  </si>
  <si>
    <t>Elektrik Fahrgestell</t>
  </si>
  <si>
    <t>Beleuchtung</t>
  </si>
  <si>
    <t>Nebelschlußleuchte</t>
  </si>
  <si>
    <t>Nebelscheinwerfer</t>
  </si>
  <si>
    <t>Sicherungskasten Zustand</t>
  </si>
  <si>
    <t>Verkabelung Motorraum Zustand</t>
  </si>
  <si>
    <t>Aufbau / Kabine</t>
  </si>
  <si>
    <t>Aussenhaut</t>
  </si>
  <si>
    <t>Beschädigungen allgemein</t>
  </si>
  <si>
    <t>Beschädigungen mit Undichtigkeiten</t>
  </si>
  <si>
    <t>Alufrass</t>
  </si>
  <si>
    <t>Ablösungen der Alukarkasse</t>
  </si>
  <si>
    <t>Klappen/Türen</t>
  </si>
  <si>
    <t>Klappe Garage rechts</t>
  </si>
  <si>
    <t>Klappe Toilettentank</t>
  </si>
  <si>
    <t>Klappe Staufach hinten links</t>
  </si>
  <si>
    <t>Klappe Abwasserschieber/Spannungseinspeisung</t>
  </si>
  <si>
    <t>Klappe Staufach vorne links</t>
  </si>
  <si>
    <t>Klappe Staufach hinten rechts</t>
  </si>
  <si>
    <t>Klappe Staufach vorne rechts</t>
  </si>
  <si>
    <t>Hauptür Zustand/Schloss/Schaniere</t>
  </si>
  <si>
    <t>Fliegengitter in Haupttür</t>
  </si>
  <si>
    <t>Markiese</t>
  </si>
  <si>
    <t>Bedienung elektrisch</t>
  </si>
  <si>
    <t>Bedienung manuell</t>
  </si>
  <si>
    <t>Kurbel vorhanden</t>
  </si>
  <si>
    <t>Zustand Stoff</t>
  </si>
  <si>
    <t>Oxidationsschäden an der Mechanik</t>
  </si>
  <si>
    <t>Garage</t>
  </si>
  <si>
    <t>Beschädigung des Aluriffelbodens</t>
  </si>
  <si>
    <t>Funktion generell</t>
  </si>
  <si>
    <t>Nivellierung</t>
  </si>
  <si>
    <t>Dichtigkeit der Hydraulik</t>
  </si>
  <si>
    <t>Alter Öl im Vorratstank</t>
  </si>
  <si>
    <t>Sichtprüfung der Steuerung/Pumpeneinheit</t>
  </si>
  <si>
    <t>Hersteller (Goldschmitt ???)</t>
  </si>
  <si>
    <t>Wagenheber, Bordwerkzeug</t>
  </si>
  <si>
    <t>Zwischenboden</t>
  </si>
  <si>
    <t>Reinlichkeit</t>
  </si>
  <si>
    <t>Schimmelbildung</t>
  </si>
  <si>
    <t>Beschädigungen des Unterbodens</t>
  </si>
  <si>
    <t>Konservierung Unterseite</t>
  </si>
  <si>
    <t>Lackierung, Pflegezustand</t>
  </si>
  <si>
    <t>Allgemeines</t>
  </si>
  <si>
    <t>Unterlagen</t>
  </si>
  <si>
    <t>Handbücher der Sonderausstattung</t>
  </si>
  <si>
    <t>Handbuch Concorde</t>
  </si>
  <si>
    <t>Serviceheft Concorde (Dichtheitsprüfung)</t>
  </si>
  <si>
    <t>Abdichtung gegen Ringanker</t>
  </si>
  <si>
    <t>Front</t>
  </si>
  <si>
    <t>Abdichtung Frontmaske</t>
  </si>
  <si>
    <t>Dichtigkeit Scheiben</t>
  </si>
  <si>
    <t>Spiegelpest (Concorde Krankheit)</t>
  </si>
  <si>
    <t>Schaniere Motorhaube</t>
  </si>
  <si>
    <t>Haubenzug</t>
  </si>
  <si>
    <t>Dach</t>
  </si>
  <si>
    <t>Übergang zum Ringanker rissfrei</t>
  </si>
  <si>
    <t>Montageplatte Sat-Antenne</t>
  </si>
  <si>
    <t>Dichtungen Dachfenster</t>
  </si>
  <si>
    <t>Dichtungen TopBeleuchtung</t>
  </si>
  <si>
    <t>Führung Scheibenwischergestänge</t>
  </si>
  <si>
    <t>Innenausstattung</t>
  </si>
  <si>
    <t>Vollständigkeit gegenüber Standardauslieferung</t>
  </si>
  <si>
    <t>Teppich: Kugelgarn herausnehmbar</t>
  </si>
  <si>
    <t>Schalter</t>
  </si>
  <si>
    <t>Steckdosen</t>
  </si>
  <si>
    <t>Lederausstattung</t>
  </si>
  <si>
    <t>Sitzbank/Rücklehne</t>
  </si>
  <si>
    <t>Sitze</t>
  </si>
  <si>
    <t>Sitzfunktion (Heben/Senken - Druckluftsystem)</t>
  </si>
  <si>
    <t>Sitzbezug Leder</t>
  </si>
  <si>
    <t>Amaturen</t>
  </si>
  <si>
    <t>Funktionsbeleuchtung</t>
  </si>
  <si>
    <t>Schalter/Funktionen</t>
  </si>
  <si>
    <t>Steuerung Luftfahrwerk</t>
  </si>
  <si>
    <t>Radio (Empfang prüfen)</t>
  </si>
  <si>
    <t>Lüftung/Heizung</t>
  </si>
  <si>
    <t>Rückfahrkamera (Bild auch bei Feuchtigkeit)</t>
  </si>
  <si>
    <t>Ausstattung Frontbereich</t>
  </si>
  <si>
    <t>Elektrische Jalousie</t>
  </si>
  <si>
    <t>Vibrationen Amaturenrtafel</t>
  </si>
  <si>
    <t>Sitzverstellungen (Heben, Schieben, Kippen, Drehen)</t>
  </si>
  <si>
    <t>Polster/Dinette/Barbereich</t>
  </si>
  <si>
    <t>Zustand Polster</t>
  </si>
  <si>
    <t>Schubladen, Funktion und Verriegelung</t>
  </si>
  <si>
    <t>Gurte</t>
  </si>
  <si>
    <t>Tischbefestigung, Tischauszug</t>
  </si>
  <si>
    <t>Oberflächen</t>
  </si>
  <si>
    <t>Klappen</t>
  </si>
  <si>
    <t>Elektronik</t>
  </si>
  <si>
    <t>Steuerung SatAnlage</t>
  </si>
  <si>
    <t>Steuerung Generator</t>
  </si>
  <si>
    <t>Steuerung Heizung</t>
  </si>
  <si>
    <t>Steuerung Spannungswechsler</t>
  </si>
  <si>
    <t>Alarmsystem Gas/Brand</t>
  </si>
  <si>
    <t>Verkabelung der Schalttafel</t>
  </si>
  <si>
    <t>Tischarretierung</t>
  </si>
  <si>
    <t>Steuerung Hubstützenanlage</t>
  </si>
  <si>
    <t>Soundsystem</t>
  </si>
  <si>
    <t>Beleuchtung Schränke/Klappen</t>
  </si>
  <si>
    <t>Wasserversorgung</t>
  </si>
  <si>
    <t>Druckabfall Wasserkreislauf</t>
  </si>
  <si>
    <t>Hähne/Amaturen Dusch etc</t>
  </si>
  <si>
    <t>Dichtigkeit Zuleitungen</t>
  </si>
  <si>
    <t>Pumpenfunktion (Pulsung)</t>
  </si>
  <si>
    <t>Entkeimung</t>
  </si>
  <si>
    <t>Küche</t>
  </si>
  <si>
    <t>Gasherd</t>
  </si>
  <si>
    <t>Spülenfunktion</t>
  </si>
  <si>
    <t xml:space="preserve">Vollständigkeit Ausstattung </t>
  </si>
  <si>
    <t>Abdeckungen und Zustand Küchenplatte</t>
  </si>
  <si>
    <t>Stöpsel Spüle</t>
  </si>
  <si>
    <t>Reinlichkeit Ablauf</t>
  </si>
  <si>
    <t>Schubladen, Arretierung</t>
  </si>
  <si>
    <t>Schrankeinbauten</t>
  </si>
  <si>
    <t>Vollständigkeit Hängestangen</t>
  </si>
  <si>
    <t>Verriegelung</t>
  </si>
  <si>
    <t>Befestigung</t>
  </si>
  <si>
    <t xml:space="preserve">Schaniere </t>
  </si>
  <si>
    <t>Heizung</t>
  </si>
  <si>
    <t>Aufbauheizung</t>
  </si>
  <si>
    <t>Montage</t>
  </si>
  <si>
    <t>Kühlmittelstand/Kühlmittelalter</t>
  </si>
  <si>
    <t>Zustand Schlauchübergänge</t>
  </si>
  <si>
    <t>Funktionsprüfung</t>
  </si>
  <si>
    <t>Handbuch Gasprüfung (Gelbes Buch)</t>
  </si>
  <si>
    <t>Investitionsnachweise (Rechnungen)</t>
  </si>
  <si>
    <t>Betriebserlaubnis für Sonderausstattungen</t>
  </si>
  <si>
    <t>Naßzelle</t>
  </si>
  <si>
    <t>Funktionen</t>
  </si>
  <si>
    <t>Toilette</t>
  </si>
  <si>
    <t>Waschbecken</t>
  </si>
  <si>
    <t>Dusche, Duschtasse</t>
  </si>
  <si>
    <t>Entlüftung</t>
  </si>
  <si>
    <t>Funktionen Schränke, Klappen</t>
  </si>
  <si>
    <t>Tür (Schaniere, Verriegelung</t>
  </si>
  <si>
    <t>Schlafzimmer</t>
  </si>
  <si>
    <t>Zustand Matratzen</t>
  </si>
  <si>
    <t>Unterkonstruktion</t>
  </si>
  <si>
    <t>Schränke, Klappen, Verschlüsse</t>
  </si>
  <si>
    <t>Beleuchtung, Schalter, Steckdosen</t>
  </si>
  <si>
    <t>Fernseher, Parallelbetrieb - Satumschaltung</t>
  </si>
  <si>
    <t>Fernbedienungen Fernseher</t>
  </si>
  <si>
    <t>Bedienungsanleitungen Ausstattung</t>
  </si>
  <si>
    <t>Funktionseinbauten</t>
  </si>
  <si>
    <t>Schiebetür (Beschlag, Offenhaltung, Zuhaltung)</t>
  </si>
  <si>
    <t>Dachklimaanlage (Wartung, Filter, Kühlmittel)</t>
  </si>
  <si>
    <t>Fenster (Dichtigkeit, Fliegengitter, Jalousie)</t>
  </si>
  <si>
    <t>Elektrische Installationen</t>
  </si>
  <si>
    <t>Windschutzscheibe</t>
  </si>
  <si>
    <t>Generator (Funktion, Leistung, Anzeigekompatibilität (Öl/Kraftstoff)</t>
  </si>
  <si>
    <t>Marktwert</t>
  </si>
  <si>
    <t>Handbuch Fahrgestell</t>
  </si>
  <si>
    <t>Summe Mängelbeseitigung</t>
  </si>
  <si>
    <t>Mangel</t>
  </si>
  <si>
    <t>Concorde Charisma 940 M</t>
  </si>
  <si>
    <t>Instandsetzung</t>
  </si>
  <si>
    <t>Bild</t>
  </si>
  <si>
    <t>Neuwert  Brutto</t>
  </si>
  <si>
    <t>Nominal/Afa</t>
  </si>
  <si>
    <t>Km</t>
  </si>
  <si>
    <t>Summe</t>
  </si>
  <si>
    <t>Kosten</t>
  </si>
  <si>
    <t>Reifen sollten nicht älter als 6 Jahre sein!</t>
  </si>
  <si>
    <t>Dichtungen gegen Eckprofile, Fron&amp;Heckmaske</t>
  </si>
  <si>
    <t>Designaufkleber/Lackierung</t>
  </si>
  <si>
    <t xml:space="preserve">Tür Garage </t>
  </si>
  <si>
    <t xml:space="preserve">Vario </t>
  </si>
  <si>
    <t>Auf dieser Seite werden die Prüfpunkte angezeigt. Alle Punkte, sofern vorhanden, prüfen und im Ergebnis ein "OK" oder "!" eintragen. Entsprechend färbt sich das Feld Grün oder Rot. Unter Hinweis eine Bemerkung eintragen, welche Auffälligkeiten vorgefunden wurden. Unter Wert wird dann eine Instandsetzung bewertet, die ggf. zu einer Preisminderung führt.</t>
  </si>
  <si>
    <t>Diese Seite dient zur Dokumentation von Schäden. Bitte ein Foto für den jeweiligen Schaden einfügen oder bemerken, welches Foto hier zugehörig ist. Unter Mangel wird  dann eine kurze Beschreibung des Problems eingetragen. Später kann unter "Instandsetzung" dokumentiert werden, welche Arbeiten erforderlich sind und die Kosten ermittelt werden, die dann in der Spalte Kosten eingetragen werden.</t>
  </si>
  <si>
    <t>In dieser Liste können potentielle Zusatzausstattung, jeweils mit dem Wert eingetragen werden. Die Werte werden aufsummiert und auf den Neuwert aufaddiert.</t>
  </si>
  <si>
    <t>In die blauen Felder können Investitionen eingetragen werden, die in dem jeweiligen Jahr getätigt wurden (Neue Reifen, Erneuerungen, Nachrüstungen) Die Werte werden dann in den Folgejahren mit abgeschrieben.</t>
  </si>
  <si>
    <t>Summe Mängel (Checkliste)</t>
  </si>
  <si>
    <t>Summe Kosten (Schäden)</t>
  </si>
  <si>
    <t>Ermittelter Fahrzeugwert</t>
  </si>
  <si>
    <t>Wertermittlung lt. Morelo 2019-2</t>
  </si>
  <si>
    <t>Motorvariante</t>
  </si>
  <si>
    <t>Wandlergetriebe</t>
  </si>
  <si>
    <t>DiffSperre</t>
  </si>
  <si>
    <t>Tank</t>
  </si>
  <si>
    <t>Luftfahrwerk</t>
  </si>
  <si>
    <t>Felgen</t>
  </si>
  <si>
    <t>Anhängerkupplung</t>
  </si>
  <si>
    <t>LED Scheinwerfer</t>
  </si>
  <si>
    <t>Hubstützen</t>
  </si>
  <si>
    <t>Luftsitze</t>
  </si>
  <si>
    <t>Markise</t>
  </si>
  <si>
    <t>LED Aussenbeleuchtung</t>
  </si>
  <si>
    <t>Kleinkrams</t>
  </si>
  <si>
    <t>Gastank</t>
  </si>
  <si>
    <t>Überführung/Übergabe</t>
  </si>
  <si>
    <t xml:space="preserve">Checkliste Morelo </t>
  </si>
  <si>
    <t>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</si>
</sst>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9"/>
      <color indexed="81"/>
      <name val="Segoe UI"/>
      <family val="2"/>
    </font>
    <font>
      <b/>
      <sz val="9"/>
      <color indexed="81"/>
      <name val="Segoe UI"/>
      <family val="2"/>
    </font>
    <font>
      <sz val="8"/>
      <name val="Calibri"/>
      <family val="2"/>
      <scheme val="minor"/>
    </font>
    <font>
      <b/>
      <sz val="11"/>
      <color rgb="FFFF0000"/>
      <name val="Calibri"/>
      <family val="2"/>
      <scheme val="minor"/>
    </font>
    <font>
      <sz val="11"/>
      <color theme="0" tint="-0.49998474074526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8">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44" fontId="0" fillId="0" borderId="0" xfId="1" applyFont="1"/>
    <xf numFmtId="9" fontId="0" fillId="0" borderId="0" xfId="0" applyNumberFormat="1"/>
    <xf numFmtId="0" fontId="3" fillId="0" borderId="0" xfId="0" applyFont="1"/>
    <xf numFmtId="0" fontId="4" fillId="0" borderId="0" xfId="0" applyFont="1"/>
    <xf numFmtId="0" fontId="0" fillId="2" borderId="0" xfId="0" applyFill="1"/>
    <xf numFmtId="44" fontId="0" fillId="2" borderId="0" xfId="1" applyFont="1" applyFill="1"/>
    <xf numFmtId="44" fontId="2" fillId="3" borderId="0" xfId="1" applyFont="1" applyFill="1"/>
    <xf numFmtId="44" fontId="0" fillId="4" borderId="0" xfId="1" applyFont="1" applyFill="1"/>
    <xf numFmtId="44" fontId="0" fillId="0" borderId="0" xfId="1" applyFont="1" applyFill="1"/>
    <xf numFmtId="0" fontId="2" fillId="0" borderId="0" xfId="0" applyFont="1"/>
    <xf numFmtId="44" fontId="0" fillId="5" borderId="0" xfId="1" applyFont="1" applyFill="1"/>
    <xf numFmtId="0" fontId="0" fillId="6" borderId="0" xfId="0" applyFill="1"/>
    <xf numFmtId="44" fontId="0" fillId="6" borderId="0" xfId="1" applyFont="1" applyFill="1"/>
    <xf numFmtId="9" fontId="0" fillId="6" borderId="0" xfId="0" applyNumberFormat="1" applyFill="1"/>
    <xf numFmtId="0" fontId="5" fillId="0" borderId="0" xfId="0" applyFont="1"/>
    <xf numFmtId="0" fontId="2" fillId="2" borderId="0" xfId="0" applyFont="1" applyFill="1"/>
    <xf numFmtId="44" fontId="1" fillId="0" borderId="0" xfId="1" applyFont="1"/>
    <xf numFmtId="44" fontId="0" fillId="0" borderId="1" xfId="1" applyFont="1" applyBorder="1"/>
    <xf numFmtId="0" fontId="0" fillId="2" borderId="0" xfId="0" applyFill="1" applyAlignment="1">
      <alignment horizontal="right"/>
    </xf>
    <xf numFmtId="44" fontId="0" fillId="2" borderId="0" xfId="1" applyFont="1" applyFill="1" applyAlignment="1">
      <alignment horizontal="right"/>
    </xf>
    <xf numFmtId="44" fontId="0" fillId="7" borderId="0" xfId="1" applyFont="1" applyFill="1"/>
    <xf numFmtId="0" fontId="2" fillId="2" borderId="2" xfId="0" applyFont="1" applyFill="1" applyBorder="1"/>
    <xf numFmtId="0" fontId="0" fillId="0" borderId="2" xfId="0" applyBorder="1"/>
    <xf numFmtId="44" fontId="2" fillId="2" borderId="1" xfId="1" applyFont="1" applyFill="1" applyBorder="1"/>
    <xf numFmtId="0" fontId="5" fillId="0" borderId="0" xfId="0" applyFont="1" applyAlignment="1">
      <alignment horizontal="left" vertical="top"/>
    </xf>
    <xf numFmtId="44" fontId="0" fillId="0" borderId="0" xfId="1"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44" fontId="0" fillId="0" borderId="0" xfId="1" applyFont="1" applyFill="1" applyAlignment="1">
      <alignment horizontal="left" vertical="top"/>
    </xf>
    <xf numFmtId="0" fontId="0" fillId="2" borderId="0" xfId="0" applyFill="1" applyAlignment="1">
      <alignment horizontal="left" vertical="top"/>
    </xf>
    <xf numFmtId="44" fontId="0" fillId="2" borderId="0" xfId="1" applyFont="1" applyFill="1" applyAlignment="1">
      <alignment horizontal="left" vertical="top"/>
    </xf>
    <xf numFmtId="44" fontId="0" fillId="0" borderId="0" xfId="1" applyFont="1" applyAlignment="1">
      <alignment horizontal="left" vertical="top" wrapText="1"/>
    </xf>
    <xf numFmtId="44" fontId="0" fillId="0" borderId="0" xfId="1" applyFont="1" applyFill="1" applyAlignment="1">
      <alignment horizontal="left" vertical="top" wrapText="1"/>
    </xf>
    <xf numFmtId="0" fontId="0" fillId="2" borderId="3" xfId="0" applyFill="1" applyBorder="1" applyAlignment="1">
      <alignment horizontal="left" vertical="top"/>
    </xf>
    <xf numFmtId="44" fontId="0" fillId="2" borderId="3" xfId="1" applyFont="1" applyFill="1" applyBorder="1" applyAlignment="1">
      <alignment horizontal="left" vertical="top" wrapText="1"/>
    </xf>
    <xf numFmtId="0" fontId="0" fillId="0" borderId="3" xfId="0" applyBorder="1" applyAlignment="1">
      <alignment horizontal="left" vertical="top"/>
    </xf>
    <xf numFmtId="44" fontId="0" fillId="0" borderId="3" xfId="1" applyFont="1" applyBorder="1" applyAlignment="1">
      <alignment horizontal="left" vertical="top" wrapText="1"/>
    </xf>
    <xf numFmtId="49" fontId="0" fillId="0" borderId="3" xfId="1" quotePrefix="1" applyNumberFormat="1" applyFont="1" applyBorder="1" applyAlignment="1">
      <alignment horizontal="left" vertical="top" wrapText="1"/>
    </xf>
    <xf numFmtId="44" fontId="2" fillId="2" borderId="0" xfId="1" applyFont="1" applyFill="1"/>
    <xf numFmtId="3" fontId="0" fillId="0" borderId="0" xfId="0" applyNumberFormat="1"/>
    <xf numFmtId="44" fontId="0" fillId="0" borderId="4" xfId="1" applyFont="1" applyFill="1" applyBorder="1" applyAlignment="1">
      <alignment horizontal="left" vertical="top"/>
    </xf>
    <xf numFmtId="44" fontId="2" fillId="7" borderId="0" xfId="1" applyFont="1" applyFill="1"/>
    <xf numFmtId="44" fontId="0" fillId="8" borderId="0" xfId="1" applyFont="1" applyFill="1"/>
    <xf numFmtId="0" fontId="11" fillId="0" borderId="0" xfId="0" applyFont="1"/>
    <xf numFmtId="44" fontId="11" fillId="0" borderId="0" xfId="1" applyFont="1"/>
    <xf numFmtId="0" fontId="0" fillId="0" borderId="0" xfId="0" applyAlignment="1">
      <alignment wrapText="1"/>
    </xf>
    <xf numFmtId="0" fontId="0" fillId="0" borderId="0" xfId="0" applyAlignment="1">
      <alignment horizontal="left" vertical="top" wrapText="1"/>
    </xf>
    <xf numFmtId="49" fontId="0" fillId="0" borderId="0" xfId="0" applyNumberFormat="1" applyAlignment="1">
      <alignment wrapText="1"/>
    </xf>
    <xf numFmtId="9" fontId="0" fillId="0" borderId="0" xfId="0" applyNumberFormat="1" applyFill="1"/>
    <xf numFmtId="3" fontId="0" fillId="0" borderId="0" xfId="0" applyNumberFormat="1" applyFill="1"/>
    <xf numFmtId="44" fontId="0" fillId="5" borderId="4" xfId="1" applyFont="1" applyFill="1" applyBorder="1"/>
    <xf numFmtId="0" fontId="0" fillId="0" borderId="0" xfId="0" applyFill="1"/>
    <xf numFmtId="44" fontId="0" fillId="9" borderId="0" xfId="1" applyFont="1" applyFill="1"/>
    <xf numFmtId="0" fontId="12" fillId="0" borderId="0" xfId="0" applyFont="1"/>
    <xf numFmtId="0" fontId="0" fillId="2" borderId="5" xfId="0" applyFill="1" applyBorder="1"/>
    <xf numFmtId="0" fontId="0" fillId="2" borderId="6" xfId="0" applyFill="1" applyBorder="1"/>
    <xf numFmtId="44" fontId="0" fillId="0" borderId="6" xfId="1" applyFont="1" applyBorder="1"/>
    <xf numFmtId="9" fontId="0" fillId="0" borderId="6" xfId="0" applyNumberFormat="1" applyBorder="1"/>
    <xf numFmtId="3" fontId="0" fillId="0" borderId="6" xfId="0" applyNumberFormat="1" applyBorder="1"/>
    <xf numFmtId="44" fontId="0" fillId="5" borderId="7" xfId="1" applyFont="1" applyFill="1" applyBorder="1"/>
  </cellXfs>
  <cellStyles count="2">
    <cellStyle name="Standard" xfId="0" builtinId="0"/>
    <cellStyle name="Währung" xfId="1" builtinId="4"/>
  </cellStyles>
  <dxfs count="2">
    <dxf>
      <fill>
        <patternFill>
          <bgColor rgb="FF92D050"/>
        </patternFill>
      </fill>
    </dxf>
    <dxf>
      <fill>
        <patternFill>
          <bgColor theme="5"/>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55"/>
  <sheetViews>
    <sheetView workbookViewId="0">
      <pane xSplit="6" topLeftCell="G1" activePane="topRight" state="frozen"/>
      <selection pane="topRight" activeCell="D3" sqref="D3"/>
    </sheetView>
  </sheetViews>
  <sheetFormatPr baseColWidth="10" defaultRowHeight="15" x14ac:dyDescent="0.25"/>
  <cols>
    <col min="1" max="2" width="9.140625" customWidth="1"/>
    <col min="3" max="3" width="15.85546875" style="1" customWidth="1"/>
    <col min="4" max="5" width="10.7109375" customWidth="1"/>
    <col min="6" max="6" width="19.42578125" style="1" customWidth="1"/>
    <col min="7" max="7" width="10.7109375" customWidth="1"/>
    <col min="8" max="8" width="4.5703125" hidden="1" customWidth="1"/>
    <col min="9" max="12" width="10.7109375" hidden="1" customWidth="1"/>
    <col min="13" max="13" width="10.7109375" customWidth="1"/>
    <col min="14" max="14" width="10.7109375" hidden="1" customWidth="1"/>
    <col min="15" max="15" width="10.7109375" customWidth="1"/>
    <col min="16" max="16" width="10.7109375" hidden="1" customWidth="1"/>
    <col min="17" max="17" width="10.7109375" customWidth="1"/>
    <col min="18" max="18" width="10.7109375" hidden="1" customWidth="1"/>
    <col min="19" max="19" width="10.7109375" customWidth="1"/>
    <col min="20" max="20" width="10.7109375" hidden="1" customWidth="1"/>
    <col min="21" max="21" width="10.7109375" customWidth="1"/>
    <col min="22" max="22" width="10.7109375" hidden="1" customWidth="1"/>
    <col min="23" max="23" width="10.7109375" customWidth="1"/>
    <col min="24" max="24" width="10.7109375" hidden="1" customWidth="1"/>
    <col min="25" max="25" width="13.28515625" customWidth="1"/>
    <col min="26" max="26" width="10.7109375" hidden="1" customWidth="1"/>
    <col min="27" max="27" width="10.7109375" customWidth="1"/>
    <col min="28" max="28" width="10.7109375" hidden="1" customWidth="1"/>
    <col min="29" max="29" width="10.7109375" customWidth="1"/>
    <col min="30" max="30" width="10.7109375" hidden="1" customWidth="1"/>
    <col min="31" max="31" width="10.7109375" customWidth="1"/>
    <col min="32" max="32" width="10.7109375" hidden="1" customWidth="1"/>
    <col min="33" max="33" width="10.7109375" customWidth="1"/>
    <col min="34" max="34" width="10.7109375" hidden="1" customWidth="1"/>
    <col min="35" max="35" width="10.7109375" customWidth="1"/>
    <col min="36" max="36" width="10.7109375" hidden="1" customWidth="1"/>
    <col min="37" max="37" width="10.7109375" customWidth="1"/>
    <col min="38" max="38" width="10.7109375" hidden="1" customWidth="1"/>
    <col min="39" max="39" width="10.7109375" customWidth="1"/>
    <col min="40" max="40" width="10.7109375" hidden="1" customWidth="1"/>
    <col min="41" max="41" width="10.7109375" customWidth="1"/>
    <col min="42" max="42" width="4.5703125" hidden="1" customWidth="1"/>
    <col min="43" max="43" width="15.42578125" customWidth="1"/>
  </cols>
  <sheetData>
    <row r="1" spans="1:43" ht="23.25" x14ac:dyDescent="0.35">
      <c r="A1" s="3" t="s">
        <v>0</v>
      </c>
      <c r="B1" s="3"/>
    </row>
    <row r="4" spans="1:43" x14ac:dyDescent="0.25">
      <c r="F4" s="1" t="s">
        <v>235</v>
      </c>
    </row>
    <row r="5" spans="1:43" x14ac:dyDescent="0.25">
      <c r="A5" s="5"/>
      <c r="B5" s="19" t="s">
        <v>25</v>
      </c>
      <c r="C5" s="20" t="s">
        <v>2</v>
      </c>
      <c r="D5" s="19" t="s">
        <v>23</v>
      </c>
      <c r="E5" s="19" t="s">
        <v>236</v>
      </c>
      <c r="F5" s="20" t="s">
        <v>26</v>
      </c>
      <c r="G5" s="5" t="s">
        <v>22</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t="s">
        <v>24</v>
      </c>
    </row>
    <row r="6" spans="1:43" x14ac:dyDescent="0.25">
      <c r="A6" s="5" t="s">
        <v>1</v>
      </c>
      <c r="B6" s="5">
        <v>2020</v>
      </c>
      <c r="C6" s="7">
        <f>F55</f>
        <v>293680</v>
      </c>
      <c r="D6" s="2">
        <v>0.2</v>
      </c>
      <c r="E6" s="40">
        <v>0</v>
      </c>
      <c r="F6" s="11">
        <f t="shared" ref="F6:F25" si="0">AQ6</f>
        <v>293680</v>
      </c>
      <c r="H6" s="4"/>
      <c r="AQ6" s="1">
        <f t="shared" ref="AQ6:AQ25" si="1">C6+G6+I6+K6+M6+O6+Q6+S6+U6+W6+Y6+AA6+AC6+AE6+AG6+AI6+AK6+AM6+AO6</f>
        <v>293680</v>
      </c>
    </row>
    <row r="7" spans="1:43" x14ac:dyDescent="0.25">
      <c r="A7" s="5" t="s">
        <v>3</v>
      </c>
      <c r="B7" s="5">
        <f>B6+1</f>
        <v>2021</v>
      </c>
      <c r="C7" s="1">
        <f t="shared" ref="C7:C25" si="2">C6*(100%-D6)</f>
        <v>234944</v>
      </c>
      <c r="D7" s="2">
        <v>0.1</v>
      </c>
      <c r="E7" s="40">
        <v>15000</v>
      </c>
      <c r="F7" s="11">
        <f t="shared" si="0"/>
        <v>234944</v>
      </c>
      <c r="G7" s="8"/>
      <c r="H7" s="2">
        <v>0.2</v>
      </c>
      <c r="S7" s="46" t="s">
        <v>247</v>
      </c>
      <c r="T7" s="46"/>
      <c r="U7" s="46"/>
      <c r="V7" s="46"/>
      <c r="W7" s="46"/>
      <c r="X7" s="46"/>
      <c r="Y7" s="46"/>
      <c r="Z7" s="46"/>
      <c r="AA7" s="46"/>
      <c r="AB7" s="46"/>
      <c r="AC7" s="46"/>
      <c r="AD7" s="46"/>
      <c r="AE7" s="46"/>
      <c r="AF7" s="46"/>
      <c r="AG7" s="46"/>
      <c r="AH7" s="46"/>
      <c r="AI7" s="46"/>
      <c r="AQ7" s="1">
        <f>C7+G7+I7+K7+M7+O7+Q7</f>
        <v>234944</v>
      </c>
    </row>
    <row r="8" spans="1:43" ht="15.75" thickBot="1" x14ac:dyDescent="0.3">
      <c r="A8" s="5" t="s">
        <v>4</v>
      </c>
      <c r="B8" s="5">
        <f t="shared" ref="B8:B25" si="3">B7+1</f>
        <v>2022</v>
      </c>
      <c r="C8" s="1">
        <f t="shared" si="2"/>
        <v>211449.60000000001</v>
      </c>
      <c r="D8" s="2">
        <v>0.08</v>
      </c>
      <c r="E8" s="40">
        <f>E7+15000</f>
        <v>30000</v>
      </c>
      <c r="F8" s="11">
        <f t="shared" si="0"/>
        <v>211449.60000000001</v>
      </c>
      <c r="G8" s="1">
        <f t="shared" ref="G8:G25" si="4">G7*(100%-H7)</f>
        <v>0</v>
      </c>
      <c r="H8" s="2">
        <v>0.12</v>
      </c>
      <c r="I8" s="8"/>
      <c r="J8" s="2">
        <v>0.2</v>
      </c>
      <c r="S8" s="46"/>
      <c r="T8" s="46"/>
      <c r="U8" s="46"/>
      <c r="V8" s="46"/>
      <c r="W8" s="46"/>
      <c r="X8" s="46"/>
      <c r="Y8" s="46"/>
      <c r="Z8" s="46"/>
      <c r="AA8" s="46"/>
      <c r="AB8" s="46"/>
      <c r="AC8" s="46"/>
      <c r="AD8" s="46"/>
      <c r="AE8" s="46"/>
      <c r="AF8" s="46"/>
      <c r="AG8" s="46"/>
      <c r="AH8" s="46"/>
      <c r="AI8" s="46"/>
      <c r="AQ8" s="1">
        <f t="shared" si="1"/>
        <v>211449.60000000001</v>
      </c>
    </row>
    <row r="9" spans="1:43" ht="15.75" thickBot="1" x14ac:dyDescent="0.3">
      <c r="A9" s="55" t="s">
        <v>5</v>
      </c>
      <c r="B9" s="56">
        <f t="shared" si="3"/>
        <v>2023</v>
      </c>
      <c r="C9" s="57">
        <f t="shared" si="2"/>
        <v>194533.63200000001</v>
      </c>
      <c r="D9" s="58">
        <v>0.08</v>
      </c>
      <c r="E9" s="59">
        <f t="shared" ref="E9:E25" si="5">E8+15000</f>
        <v>45000</v>
      </c>
      <c r="F9" s="60">
        <f t="shared" si="0"/>
        <v>194533.63200000001</v>
      </c>
      <c r="G9" s="1">
        <f t="shared" si="4"/>
        <v>0</v>
      </c>
      <c r="H9" s="2">
        <v>0.09</v>
      </c>
      <c r="I9" s="1">
        <f>I8*(100%-J8)</f>
        <v>0</v>
      </c>
      <c r="J9" s="2">
        <v>0.12</v>
      </c>
      <c r="K9" s="8"/>
      <c r="L9" s="2">
        <v>0.2</v>
      </c>
      <c r="AQ9" s="1">
        <f t="shared" si="1"/>
        <v>194533.63200000001</v>
      </c>
    </row>
    <row r="10" spans="1:43" x14ac:dyDescent="0.25">
      <c r="A10" s="5" t="s">
        <v>6</v>
      </c>
      <c r="B10" s="5">
        <f t="shared" si="3"/>
        <v>2024</v>
      </c>
      <c r="C10" s="1">
        <f t="shared" si="2"/>
        <v>178970.94144000002</v>
      </c>
      <c r="D10" s="2">
        <v>0.08</v>
      </c>
      <c r="E10" s="40">
        <f t="shared" si="5"/>
        <v>60000</v>
      </c>
      <c r="F10" s="11">
        <f t="shared" si="0"/>
        <v>178970.94144000002</v>
      </c>
      <c r="G10" s="1">
        <f t="shared" si="4"/>
        <v>0</v>
      </c>
      <c r="H10" s="2">
        <v>0.09</v>
      </c>
      <c r="I10" s="1">
        <f>I9*(100%-J9)</f>
        <v>0</v>
      </c>
      <c r="J10" s="2">
        <v>0.09</v>
      </c>
      <c r="K10" s="1">
        <f>K9*(100%-L9)</f>
        <v>0</v>
      </c>
      <c r="L10" s="2">
        <v>0.12</v>
      </c>
      <c r="M10" s="8"/>
      <c r="N10" s="2">
        <v>0.2</v>
      </c>
      <c r="AQ10" s="1">
        <f t="shared" si="1"/>
        <v>178970.94144000002</v>
      </c>
    </row>
    <row r="11" spans="1:43" x14ac:dyDescent="0.25">
      <c r="A11" s="5" t="s">
        <v>7</v>
      </c>
      <c r="B11" s="5">
        <f t="shared" si="3"/>
        <v>2025</v>
      </c>
      <c r="C11" s="1">
        <f t="shared" si="2"/>
        <v>164653.26612480002</v>
      </c>
      <c r="D11" s="2">
        <v>0.08</v>
      </c>
      <c r="E11" s="40">
        <f t="shared" si="5"/>
        <v>75000</v>
      </c>
      <c r="F11" s="11">
        <f t="shared" si="0"/>
        <v>164653.26612480002</v>
      </c>
      <c r="G11" s="1">
        <f t="shared" si="4"/>
        <v>0</v>
      </c>
      <c r="H11" s="2">
        <v>0.09</v>
      </c>
      <c r="I11" s="1">
        <f t="shared" ref="I11:I25" si="6">I10*(100%-J10)</f>
        <v>0</v>
      </c>
      <c r="J11" s="2">
        <v>0.09</v>
      </c>
      <c r="K11" s="1">
        <f>K10*(100%-L10)</f>
        <v>0</v>
      </c>
      <c r="L11" s="2">
        <v>0.09</v>
      </c>
      <c r="M11" s="1">
        <f>M10*(100%-N10)</f>
        <v>0</v>
      </c>
      <c r="N11" s="2">
        <v>0.12</v>
      </c>
      <c r="O11" s="8"/>
      <c r="P11" s="2">
        <v>0.2</v>
      </c>
      <c r="AQ11" s="1">
        <f t="shared" si="1"/>
        <v>164653.26612480002</v>
      </c>
    </row>
    <row r="12" spans="1:43" x14ac:dyDescent="0.25">
      <c r="A12" s="5" t="s">
        <v>8</v>
      </c>
      <c r="B12" s="5">
        <f t="shared" si="3"/>
        <v>2026</v>
      </c>
      <c r="C12" s="1">
        <f t="shared" si="2"/>
        <v>151481.00483481603</v>
      </c>
      <c r="D12" s="2">
        <v>0.08</v>
      </c>
      <c r="E12" s="40">
        <f t="shared" si="5"/>
        <v>90000</v>
      </c>
      <c r="F12" s="11">
        <f t="shared" si="0"/>
        <v>151481.00483481603</v>
      </c>
      <c r="G12" s="1">
        <f t="shared" si="4"/>
        <v>0</v>
      </c>
      <c r="H12" s="2">
        <v>0.09</v>
      </c>
      <c r="I12" s="1">
        <f t="shared" si="6"/>
        <v>0</v>
      </c>
      <c r="J12" s="2">
        <v>0.09</v>
      </c>
      <c r="K12" s="1">
        <f t="shared" ref="K12:K25" si="7">K11*(100%-L11)</f>
        <v>0</v>
      </c>
      <c r="L12" s="2">
        <v>0.09</v>
      </c>
      <c r="M12" s="1">
        <f>M11*(100%-N11)</f>
        <v>0</v>
      </c>
      <c r="N12" s="2">
        <v>0.09</v>
      </c>
      <c r="O12" s="1">
        <f>O11*(100%-P11)</f>
        <v>0</v>
      </c>
      <c r="P12" s="2">
        <v>0.12</v>
      </c>
      <c r="Q12" s="8"/>
      <c r="R12" s="2">
        <v>0.2</v>
      </c>
      <c r="AQ12" s="1">
        <f t="shared" si="1"/>
        <v>151481.00483481603</v>
      </c>
    </row>
    <row r="13" spans="1:43" x14ac:dyDescent="0.25">
      <c r="A13" s="5" t="s">
        <v>9</v>
      </c>
      <c r="B13" s="5">
        <f t="shared" si="3"/>
        <v>2027</v>
      </c>
      <c r="C13" s="1">
        <f t="shared" si="2"/>
        <v>139362.52444803074</v>
      </c>
      <c r="D13" s="2">
        <v>0.06</v>
      </c>
      <c r="E13" s="40">
        <f t="shared" si="5"/>
        <v>105000</v>
      </c>
      <c r="F13" s="11">
        <f t="shared" si="0"/>
        <v>139362.52444803074</v>
      </c>
      <c r="G13" s="1">
        <f t="shared" si="4"/>
        <v>0</v>
      </c>
      <c r="H13" s="2">
        <v>0.09</v>
      </c>
      <c r="I13" s="1">
        <f t="shared" si="6"/>
        <v>0</v>
      </c>
      <c r="J13" s="2">
        <v>0.09</v>
      </c>
      <c r="K13" s="1">
        <f t="shared" si="7"/>
        <v>0</v>
      </c>
      <c r="L13" s="2">
        <v>0.09</v>
      </c>
      <c r="M13" s="1">
        <f t="shared" ref="M13:M25" si="8">M12*(100%-N12)</f>
        <v>0</v>
      </c>
      <c r="N13" s="2">
        <v>0.09</v>
      </c>
      <c r="O13" s="1">
        <f>O12*(100%-P12)</f>
        <v>0</v>
      </c>
      <c r="P13" s="2">
        <v>0.09</v>
      </c>
      <c r="Q13" s="9">
        <f>Q12*(100%-R12)</f>
        <v>0</v>
      </c>
      <c r="R13" s="2">
        <v>0.12</v>
      </c>
      <c r="S13" s="8"/>
      <c r="T13" s="2">
        <v>0.2</v>
      </c>
      <c r="AQ13" s="1">
        <f t="shared" si="1"/>
        <v>139362.52444803074</v>
      </c>
    </row>
    <row r="14" spans="1:43" x14ac:dyDescent="0.25">
      <c r="A14" s="5" t="s">
        <v>10</v>
      </c>
      <c r="B14" s="5">
        <f t="shared" si="3"/>
        <v>2028</v>
      </c>
      <c r="C14" s="1">
        <f t="shared" si="2"/>
        <v>131000.7729811489</v>
      </c>
      <c r="D14" s="2">
        <v>0.06</v>
      </c>
      <c r="E14" s="40">
        <f t="shared" si="5"/>
        <v>120000</v>
      </c>
      <c r="F14" s="11">
        <f t="shared" si="0"/>
        <v>131000.7729811489</v>
      </c>
      <c r="G14" s="1">
        <f t="shared" si="4"/>
        <v>0</v>
      </c>
      <c r="H14" s="2">
        <v>0.09</v>
      </c>
      <c r="I14" s="1">
        <f t="shared" si="6"/>
        <v>0</v>
      </c>
      <c r="J14" s="2">
        <v>0.09</v>
      </c>
      <c r="K14" s="1">
        <f t="shared" si="7"/>
        <v>0</v>
      </c>
      <c r="L14" s="2">
        <v>0.09</v>
      </c>
      <c r="M14" s="1">
        <f t="shared" si="8"/>
        <v>0</v>
      </c>
      <c r="N14" s="2">
        <v>0.09</v>
      </c>
      <c r="O14" s="1">
        <f t="shared" ref="O14:O25" si="9">O13*(100%-P13)</f>
        <v>0</v>
      </c>
      <c r="P14" s="2">
        <v>0.09</v>
      </c>
      <c r="Q14" s="1">
        <f>Q13*(100%-R13)</f>
        <v>0</v>
      </c>
      <c r="R14" s="2">
        <v>0.09</v>
      </c>
      <c r="S14" s="1">
        <f>S13*(100%-T13)</f>
        <v>0</v>
      </c>
      <c r="T14" s="2">
        <v>0.12</v>
      </c>
      <c r="U14" s="8"/>
      <c r="V14" s="2">
        <v>0.2</v>
      </c>
      <c r="AQ14" s="1">
        <f t="shared" si="1"/>
        <v>131000.7729811489</v>
      </c>
    </row>
    <row r="15" spans="1:43" x14ac:dyDescent="0.25">
      <c r="A15" s="5" t="s">
        <v>11</v>
      </c>
      <c r="B15" s="5">
        <f t="shared" si="3"/>
        <v>2029</v>
      </c>
      <c r="C15" s="1">
        <f t="shared" si="2"/>
        <v>123140.72660227996</v>
      </c>
      <c r="D15" s="2">
        <v>0.06</v>
      </c>
      <c r="E15" s="40">
        <f t="shared" si="5"/>
        <v>135000</v>
      </c>
      <c r="F15" s="11">
        <f t="shared" si="0"/>
        <v>123140.72660227996</v>
      </c>
      <c r="G15" s="1">
        <f t="shared" si="4"/>
        <v>0</v>
      </c>
      <c r="H15" s="2">
        <v>0.09</v>
      </c>
      <c r="I15" s="1">
        <f t="shared" si="6"/>
        <v>0</v>
      </c>
      <c r="J15" s="2">
        <v>0.09</v>
      </c>
      <c r="K15" s="1">
        <f t="shared" si="7"/>
        <v>0</v>
      </c>
      <c r="L15" s="2">
        <v>0.09</v>
      </c>
      <c r="M15" s="1">
        <f t="shared" si="8"/>
        <v>0</v>
      </c>
      <c r="N15" s="2">
        <v>0.09</v>
      </c>
      <c r="O15" s="1">
        <f t="shared" si="9"/>
        <v>0</v>
      </c>
      <c r="P15" s="2">
        <v>0.09</v>
      </c>
      <c r="Q15" s="1">
        <f t="shared" ref="Q15:Q25" si="10">Q14*(100%-R14)</f>
        <v>0</v>
      </c>
      <c r="R15" s="2">
        <v>0.09</v>
      </c>
      <c r="S15" s="1">
        <f>S14*(100%-T14)</f>
        <v>0</v>
      </c>
      <c r="T15" s="2">
        <v>0.09</v>
      </c>
      <c r="U15" s="1">
        <f>U14*(100%-V14)</f>
        <v>0</v>
      </c>
      <c r="V15" s="2">
        <v>0.12</v>
      </c>
      <c r="W15" s="8"/>
      <c r="X15" s="2">
        <v>0.2</v>
      </c>
      <c r="AQ15" s="1">
        <f t="shared" si="1"/>
        <v>123140.72660227996</v>
      </c>
    </row>
    <row r="16" spans="1:43" ht="15.75" thickBot="1" x14ac:dyDescent="0.3">
      <c r="A16" s="5" t="s">
        <v>12</v>
      </c>
      <c r="B16" s="5">
        <f t="shared" si="3"/>
        <v>2030</v>
      </c>
      <c r="C16" s="9">
        <f t="shared" si="2"/>
        <v>115752.28300614316</v>
      </c>
      <c r="D16" s="2">
        <v>0.06</v>
      </c>
      <c r="E16" s="40">
        <f t="shared" si="5"/>
        <v>150000</v>
      </c>
      <c r="F16" s="11">
        <f>AQ16+O16</f>
        <v>115752.28300614316</v>
      </c>
      <c r="G16" s="9">
        <f t="shared" si="4"/>
        <v>0</v>
      </c>
      <c r="H16" s="2">
        <v>0.09</v>
      </c>
      <c r="I16" s="9">
        <f t="shared" si="6"/>
        <v>0</v>
      </c>
      <c r="J16" s="2">
        <v>0.09</v>
      </c>
      <c r="K16" s="9">
        <f t="shared" si="7"/>
        <v>0</v>
      </c>
      <c r="L16" s="2">
        <v>0.09</v>
      </c>
      <c r="M16" s="9">
        <f t="shared" si="8"/>
        <v>0</v>
      </c>
      <c r="N16" s="2">
        <v>0.09</v>
      </c>
      <c r="O16" s="9">
        <f t="shared" si="9"/>
        <v>0</v>
      </c>
      <c r="P16" s="2">
        <v>0.09</v>
      </c>
      <c r="Q16" s="9">
        <f t="shared" si="10"/>
        <v>0</v>
      </c>
      <c r="R16" s="2">
        <v>0.09</v>
      </c>
      <c r="S16" s="9">
        <f t="shared" ref="S16:S25" si="11">S15*(100%-T15)</f>
        <v>0</v>
      </c>
      <c r="T16" s="2">
        <v>0.09</v>
      </c>
      <c r="U16" s="9">
        <f>U15*(100%-V15)</f>
        <v>0</v>
      </c>
      <c r="V16" s="2">
        <v>0.09</v>
      </c>
      <c r="W16" s="9">
        <f>W15*(100%-X15)</f>
        <v>0</v>
      </c>
      <c r="X16" s="2">
        <v>0.12</v>
      </c>
      <c r="Y16" s="21"/>
      <c r="Z16" s="2">
        <v>0.2</v>
      </c>
      <c r="AQ16" s="9">
        <f t="shared" si="1"/>
        <v>115752.28300614316</v>
      </c>
    </row>
    <row r="17" spans="1:85" ht="15.75" thickBot="1" x14ac:dyDescent="0.3">
      <c r="A17" s="5" t="s">
        <v>13</v>
      </c>
      <c r="B17" s="5">
        <f t="shared" si="3"/>
        <v>2031</v>
      </c>
      <c r="C17" s="9">
        <f t="shared" si="2"/>
        <v>108807.14602577456</v>
      </c>
      <c r="D17" s="49">
        <v>0.06</v>
      </c>
      <c r="E17" s="50">
        <f t="shared" si="5"/>
        <v>165000</v>
      </c>
      <c r="F17" s="51">
        <f t="shared" si="0"/>
        <v>108807.14602577456</v>
      </c>
      <c r="G17" s="9">
        <f t="shared" si="4"/>
        <v>0</v>
      </c>
      <c r="H17" s="49">
        <v>0.08</v>
      </c>
      <c r="I17" s="9">
        <f t="shared" si="6"/>
        <v>0</v>
      </c>
      <c r="J17" s="49">
        <v>0.09</v>
      </c>
      <c r="K17" s="9">
        <f t="shared" si="7"/>
        <v>0</v>
      </c>
      <c r="L17" s="49">
        <v>0.09</v>
      </c>
      <c r="M17" s="9">
        <f t="shared" si="8"/>
        <v>0</v>
      </c>
      <c r="N17" s="49">
        <v>0.09</v>
      </c>
      <c r="O17" s="9">
        <f t="shared" si="9"/>
        <v>0</v>
      </c>
      <c r="P17" s="49">
        <v>0.09</v>
      </c>
      <c r="Q17" s="9">
        <f t="shared" si="10"/>
        <v>0</v>
      </c>
      <c r="R17" s="49">
        <v>0.09</v>
      </c>
      <c r="S17" s="9">
        <f t="shared" si="11"/>
        <v>0</v>
      </c>
      <c r="T17" s="49">
        <v>0.09</v>
      </c>
      <c r="U17" s="9">
        <f t="shared" ref="U17:U25" si="12">U16*(100%-V16)</f>
        <v>0</v>
      </c>
      <c r="V17" s="49">
        <v>0.09</v>
      </c>
      <c r="W17" s="9">
        <f>W16*(100%-X16)</f>
        <v>0</v>
      </c>
      <c r="X17" s="49">
        <v>0.09</v>
      </c>
      <c r="Y17" s="9">
        <f>Y16*(100%-Z16)</f>
        <v>0</v>
      </c>
      <c r="Z17" s="49">
        <v>0.12</v>
      </c>
      <c r="AA17" s="53"/>
      <c r="AB17" s="49">
        <v>0.2</v>
      </c>
      <c r="AC17" s="52"/>
      <c r="AD17" s="52"/>
      <c r="AE17" s="52"/>
      <c r="AF17" s="52"/>
      <c r="AG17" s="52"/>
      <c r="AH17" s="52"/>
      <c r="AI17" s="52"/>
      <c r="AJ17" s="52"/>
      <c r="AK17" s="52"/>
      <c r="AL17" s="52"/>
      <c r="AM17" s="52"/>
      <c r="AN17" s="52"/>
      <c r="AO17" s="52"/>
      <c r="AP17" s="52"/>
      <c r="AQ17" s="9">
        <f t="shared" si="1"/>
        <v>108807.14602577456</v>
      </c>
    </row>
    <row r="18" spans="1:85" s="12" customFormat="1" x14ac:dyDescent="0.25">
      <c r="A18" s="5" t="s">
        <v>14</v>
      </c>
      <c r="B18" s="5">
        <f t="shared" si="3"/>
        <v>2032</v>
      </c>
      <c r="C18" s="9">
        <f t="shared" si="2"/>
        <v>102278.71726422808</v>
      </c>
      <c r="D18" s="2">
        <v>0.06</v>
      </c>
      <c r="E18" s="40">
        <f t="shared" si="5"/>
        <v>180000</v>
      </c>
      <c r="F18" s="11">
        <f t="shared" si="0"/>
        <v>102278.71726422808</v>
      </c>
      <c r="G18" s="9">
        <f t="shared" si="4"/>
        <v>0</v>
      </c>
      <c r="H18" s="2">
        <v>0.08</v>
      </c>
      <c r="I18" s="9">
        <f t="shared" si="6"/>
        <v>0</v>
      </c>
      <c r="J18" s="2">
        <v>0.08</v>
      </c>
      <c r="K18" s="9">
        <f t="shared" si="7"/>
        <v>0</v>
      </c>
      <c r="L18" s="2">
        <v>0.09</v>
      </c>
      <c r="M18" s="9">
        <f t="shared" si="8"/>
        <v>0</v>
      </c>
      <c r="N18" s="2">
        <v>0.09</v>
      </c>
      <c r="O18" s="9">
        <f t="shared" si="9"/>
        <v>0</v>
      </c>
      <c r="P18" s="2">
        <v>0.09</v>
      </c>
      <c r="Q18" s="9">
        <f t="shared" si="10"/>
        <v>0</v>
      </c>
      <c r="R18" s="2">
        <v>0.09</v>
      </c>
      <c r="S18" s="9">
        <f t="shared" si="11"/>
        <v>0</v>
      </c>
      <c r="T18" s="2">
        <v>0.09</v>
      </c>
      <c r="U18" s="9">
        <f t="shared" si="12"/>
        <v>0</v>
      </c>
      <c r="V18" s="2">
        <v>0.09</v>
      </c>
      <c r="W18" s="9">
        <f t="shared" ref="W18:W25" si="13">W17*(100%-X17)</f>
        <v>0</v>
      </c>
      <c r="X18" s="2">
        <v>0.09</v>
      </c>
      <c r="Y18" s="9">
        <f>Y17*(100%-Z17)</f>
        <v>0</v>
      </c>
      <c r="Z18" s="2">
        <v>0.09</v>
      </c>
      <c r="AA18" s="9">
        <f>AA17*(100%-AB17)</f>
        <v>0</v>
      </c>
      <c r="AB18" s="2">
        <v>0.12</v>
      </c>
      <c r="AC18" s="8"/>
      <c r="AD18" s="2">
        <v>0.2</v>
      </c>
      <c r="AE18"/>
      <c r="AF18"/>
      <c r="AG18"/>
      <c r="AH18"/>
      <c r="AI18"/>
      <c r="AJ18"/>
      <c r="AK18"/>
      <c r="AL18"/>
      <c r="AM18"/>
      <c r="AN18"/>
      <c r="AO18"/>
      <c r="AP18"/>
      <c r="AQ18" s="9">
        <f t="shared" si="1"/>
        <v>102278.71726422808</v>
      </c>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row>
    <row r="19" spans="1:85" x14ac:dyDescent="0.25">
      <c r="A19" s="5" t="s">
        <v>15</v>
      </c>
      <c r="B19" s="5">
        <f t="shared" si="3"/>
        <v>2033</v>
      </c>
      <c r="C19" s="9">
        <f t="shared" si="2"/>
        <v>96141.994228374388</v>
      </c>
      <c r="D19" s="2">
        <v>0.06</v>
      </c>
      <c r="E19" s="40">
        <f t="shared" si="5"/>
        <v>195000</v>
      </c>
      <c r="F19" s="11">
        <f t="shared" si="0"/>
        <v>96141.994228374388</v>
      </c>
      <c r="G19" s="9">
        <f t="shared" si="4"/>
        <v>0</v>
      </c>
      <c r="H19" s="2">
        <v>0.08</v>
      </c>
      <c r="I19" s="9">
        <f t="shared" si="6"/>
        <v>0</v>
      </c>
      <c r="J19" s="2">
        <v>0.08</v>
      </c>
      <c r="K19" s="9">
        <f t="shared" si="7"/>
        <v>0</v>
      </c>
      <c r="L19" s="2">
        <v>0.08</v>
      </c>
      <c r="M19" s="9">
        <f t="shared" si="8"/>
        <v>0</v>
      </c>
      <c r="N19" s="2">
        <v>0.09</v>
      </c>
      <c r="O19" s="9">
        <f t="shared" si="9"/>
        <v>0</v>
      </c>
      <c r="P19" s="2">
        <v>0.09</v>
      </c>
      <c r="Q19" s="9">
        <f t="shared" si="10"/>
        <v>0</v>
      </c>
      <c r="R19" s="2">
        <v>0.09</v>
      </c>
      <c r="S19" s="9">
        <f t="shared" si="11"/>
        <v>0</v>
      </c>
      <c r="T19" s="2">
        <v>0.09</v>
      </c>
      <c r="U19" s="9">
        <f t="shared" si="12"/>
        <v>0</v>
      </c>
      <c r="V19" s="2">
        <v>0.09</v>
      </c>
      <c r="W19" s="9">
        <f t="shared" si="13"/>
        <v>0</v>
      </c>
      <c r="X19" s="2">
        <v>0.09</v>
      </c>
      <c r="Y19" s="9">
        <f t="shared" ref="Y19:Y25" si="14">Y18*(100%-Z18)</f>
        <v>0</v>
      </c>
      <c r="Z19" s="2">
        <v>0.09</v>
      </c>
      <c r="AA19" s="9">
        <f>AA18*(100%-AB18)</f>
        <v>0</v>
      </c>
      <c r="AB19" s="2">
        <v>0.09</v>
      </c>
      <c r="AC19" s="9">
        <f t="shared" ref="AC19:AC25" si="15">AC18*(100%-AD18)</f>
        <v>0</v>
      </c>
      <c r="AD19" s="14">
        <v>0.12</v>
      </c>
      <c r="AE19" s="21"/>
      <c r="AF19" s="14">
        <v>0.2</v>
      </c>
      <c r="AQ19" s="9">
        <f t="shared" si="1"/>
        <v>96141.994228374388</v>
      </c>
    </row>
    <row r="20" spans="1:85" x14ac:dyDescent="0.25">
      <c r="A20" s="5" t="s">
        <v>16</v>
      </c>
      <c r="B20" s="5">
        <f t="shared" si="3"/>
        <v>2034</v>
      </c>
      <c r="C20" s="1">
        <f t="shared" si="2"/>
        <v>90373.474574671913</v>
      </c>
      <c r="D20" s="2">
        <v>0.06</v>
      </c>
      <c r="E20" s="40">
        <f t="shared" si="5"/>
        <v>210000</v>
      </c>
      <c r="F20" s="11">
        <f t="shared" si="0"/>
        <v>90373.474574671913</v>
      </c>
      <c r="G20" s="1">
        <f t="shared" si="4"/>
        <v>0</v>
      </c>
      <c r="H20" s="2">
        <v>0.08</v>
      </c>
      <c r="I20" s="1">
        <f t="shared" si="6"/>
        <v>0</v>
      </c>
      <c r="J20" s="2">
        <v>0.08</v>
      </c>
      <c r="K20" s="1">
        <f t="shared" si="7"/>
        <v>0</v>
      </c>
      <c r="L20" s="2">
        <v>0.08</v>
      </c>
      <c r="M20" s="1">
        <f t="shared" si="8"/>
        <v>0</v>
      </c>
      <c r="N20" s="2">
        <v>0.08</v>
      </c>
      <c r="O20" s="1">
        <f t="shared" si="9"/>
        <v>0</v>
      </c>
      <c r="P20" s="2">
        <v>0.09</v>
      </c>
      <c r="Q20" s="1">
        <f t="shared" si="10"/>
        <v>0</v>
      </c>
      <c r="R20" s="2">
        <v>0.09</v>
      </c>
      <c r="S20" s="1">
        <f t="shared" si="11"/>
        <v>0</v>
      </c>
      <c r="T20" s="2">
        <v>0.09</v>
      </c>
      <c r="U20" s="1">
        <f t="shared" si="12"/>
        <v>0</v>
      </c>
      <c r="V20" s="2">
        <v>0.09</v>
      </c>
      <c r="W20" s="1">
        <f t="shared" si="13"/>
        <v>0</v>
      </c>
      <c r="X20" s="2">
        <v>0.09</v>
      </c>
      <c r="Y20" s="1">
        <f t="shared" si="14"/>
        <v>0</v>
      </c>
      <c r="Z20" s="2">
        <v>0.09</v>
      </c>
      <c r="AA20" s="1">
        <f t="shared" ref="AA20:AA25" si="16">AA19*(100%-AB19)</f>
        <v>0</v>
      </c>
      <c r="AB20" s="2">
        <v>0.09</v>
      </c>
      <c r="AC20" s="1">
        <f t="shared" si="15"/>
        <v>0</v>
      </c>
      <c r="AD20" s="2">
        <v>0.09</v>
      </c>
      <c r="AE20" s="1">
        <f t="shared" ref="AE20:AE25" si="17">AE19*(100%-AF19)</f>
        <v>0</v>
      </c>
      <c r="AF20" s="2">
        <v>0.12</v>
      </c>
      <c r="AG20" s="8"/>
      <c r="AH20" s="2">
        <v>0.2</v>
      </c>
      <c r="AQ20" s="1">
        <f t="shared" si="1"/>
        <v>90373.474574671913</v>
      </c>
    </row>
    <row r="21" spans="1:85" x14ac:dyDescent="0.25">
      <c r="A21" s="5" t="s">
        <v>17</v>
      </c>
      <c r="B21" s="5">
        <f t="shared" si="3"/>
        <v>2035</v>
      </c>
      <c r="C21" s="1">
        <f t="shared" si="2"/>
        <v>84951.066100191587</v>
      </c>
      <c r="D21" s="2">
        <v>0.06</v>
      </c>
      <c r="E21" s="40">
        <f t="shared" si="5"/>
        <v>225000</v>
      </c>
      <c r="F21" s="11">
        <f t="shared" si="0"/>
        <v>84951.066100191587</v>
      </c>
      <c r="G21" s="1">
        <f t="shared" si="4"/>
        <v>0</v>
      </c>
      <c r="H21" s="2">
        <v>0.08</v>
      </c>
      <c r="I21" s="1">
        <f t="shared" si="6"/>
        <v>0</v>
      </c>
      <c r="J21" s="2">
        <v>0.08</v>
      </c>
      <c r="K21" s="1">
        <f t="shared" si="7"/>
        <v>0</v>
      </c>
      <c r="L21" s="2">
        <v>0.08</v>
      </c>
      <c r="M21" s="1">
        <f t="shared" si="8"/>
        <v>0</v>
      </c>
      <c r="N21" s="2">
        <v>0.08</v>
      </c>
      <c r="O21" s="1">
        <f t="shared" si="9"/>
        <v>0</v>
      </c>
      <c r="P21" s="2">
        <v>0.08</v>
      </c>
      <c r="Q21" s="1">
        <f t="shared" si="10"/>
        <v>0</v>
      </c>
      <c r="R21" s="2">
        <v>0.09</v>
      </c>
      <c r="S21" s="1">
        <f t="shared" si="11"/>
        <v>0</v>
      </c>
      <c r="T21" s="2">
        <v>0.09</v>
      </c>
      <c r="U21" s="1">
        <f t="shared" si="12"/>
        <v>0</v>
      </c>
      <c r="V21" s="2">
        <v>0.09</v>
      </c>
      <c r="W21" s="1">
        <f t="shared" si="13"/>
        <v>0</v>
      </c>
      <c r="X21" s="2">
        <v>0.09</v>
      </c>
      <c r="Y21" s="1">
        <f t="shared" si="14"/>
        <v>0</v>
      </c>
      <c r="Z21" s="2">
        <v>0.09</v>
      </c>
      <c r="AA21" s="1">
        <f t="shared" si="16"/>
        <v>0</v>
      </c>
      <c r="AB21" s="2">
        <v>0.09</v>
      </c>
      <c r="AC21" s="1">
        <f t="shared" si="15"/>
        <v>0</v>
      </c>
      <c r="AD21" s="2">
        <v>0.09</v>
      </c>
      <c r="AE21" s="1">
        <f t="shared" si="17"/>
        <v>0</v>
      </c>
      <c r="AF21" s="2">
        <v>0.09</v>
      </c>
      <c r="AG21" s="1">
        <f>AG20*(100%-AH20)</f>
        <v>0</v>
      </c>
      <c r="AH21" s="2">
        <v>0.12</v>
      </c>
      <c r="AI21" s="8"/>
      <c r="AJ21" s="2">
        <v>0.2</v>
      </c>
      <c r="AQ21" s="1">
        <f t="shared" si="1"/>
        <v>84951.066100191587</v>
      </c>
    </row>
    <row r="22" spans="1:85" x14ac:dyDescent="0.25">
      <c r="A22" s="5" t="s">
        <v>18</v>
      </c>
      <c r="B22" s="5">
        <f t="shared" si="3"/>
        <v>2036</v>
      </c>
      <c r="C22" s="1">
        <f t="shared" si="2"/>
        <v>79854.002134180089</v>
      </c>
      <c r="D22" s="2">
        <v>0.06</v>
      </c>
      <c r="E22" s="40">
        <f t="shared" si="5"/>
        <v>240000</v>
      </c>
      <c r="F22" s="11">
        <f t="shared" si="0"/>
        <v>79854.002134180089</v>
      </c>
      <c r="G22" s="1">
        <f t="shared" si="4"/>
        <v>0</v>
      </c>
      <c r="H22" s="2">
        <v>0.08</v>
      </c>
      <c r="I22" s="1">
        <f t="shared" si="6"/>
        <v>0</v>
      </c>
      <c r="J22" s="2">
        <v>0.08</v>
      </c>
      <c r="K22" s="1">
        <f t="shared" si="7"/>
        <v>0</v>
      </c>
      <c r="L22" s="2">
        <v>0.08</v>
      </c>
      <c r="M22" s="1">
        <f t="shared" si="8"/>
        <v>0</v>
      </c>
      <c r="N22" s="2">
        <v>0.08</v>
      </c>
      <c r="O22" s="1">
        <f t="shared" si="9"/>
        <v>0</v>
      </c>
      <c r="P22" s="2">
        <v>0.08</v>
      </c>
      <c r="Q22" s="1">
        <f t="shared" si="10"/>
        <v>0</v>
      </c>
      <c r="R22" s="2">
        <v>0.08</v>
      </c>
      <c r="S22" s="1">
        <f t="shared" si="11"/>
        <v>0</v>
      </c>
      <c r="T22" s="2">
        <v>0.09</v>
      </c>
      <c r="U22" s="1">
        <f t="shared" si="12"/>
        <v>0</v>
      </c>
      <c r="V22" s="2">
        <v>0.09</v>
      </c>
      <c r="W22" s="1">
        <f t="shared" si="13"/>
        <v>0</v>
      </c>
      <c r="X22" s="2">
        <v>0.09</v>
      </c>
      <c r="Y22" s="1">
        <f t="shared" si="14"/>
        <v>0</v>
      </c>
      <c r="Z22" s="2">
        <v>0.09</v>
      </c>
      <c r="AA22" s="1">
        <f t="shared" si="16"/>
        <v>0</v>
      </c>
      <c r="AB22" s="2">
        <v>0.09</v>
      </c>
      <c r="AC22" s="1">
        <f t="shared" si="15"/>
        <v>0</v>
      </c>
      <c r="AD22" s="2">
        <v>0.09</v>
      </c>
      <c r="AE22" s="1">
        <f t="shared" si="17"/>
        <v>0</v>
      </c>
      <c r="AF22" s="2">
        <v>0.09</v>
      </c>
      <c r="AG22" s="1">
        <f>AG21*(100%-AH21)</f>
        <v>0</v>
      </c>
      <c r="AH22" s="2">
        <v>0.09</v>
      </c>
      <c r="AI22" s="1">
        <f>AI21*(100%-AJ21)</f>
        <v>0</v>
      </c>
      <c r="AJ22" s="2">
        <v>0.12</v>
      </c>
      <c r="AK22" s="8"/>
      <c r="AL22" s="2">
        <v>0.2</v>
      </c>
      <c r="AQ22" s="1">
        <f t="shared" si="1"/>
        <v>79854.002134180089</v>
      </c>
    </row>
    <row r="23" spans="1:85" x14ac:dyDescent="0.25">
      <c r="A23" s="5" t="s">
        <v>19</v>
      </c>
      <c r="B23" s="5">
        <f t="shared" si="3"/>
        <v>2037</v>
      </c>
      <c r="C23" s="1">
        <f t="shared" si="2"/>
        <v>75062.762006129284</v>
      </c>
      <c r="D23" s="2">
        <v>0.06</v>
      </c>
      <c r="E23" s="40">
        <f t="shared" si="5"/>
        <v>255000</v>
      </c>
      <c r="F23" s="11">
        <f t="shared" si="0"/>
        <v>75062.762006129284</v>
      </c>
      <c r="G23" s="1">
        <f t="shared" si="4"/>
        <v>0</v>
      </c>
      <c r="H23" s="2">
        <v>0.08</v>
      </c>
      <c r="I23" s="1">
        <f t="shared" si="6"/>
        <v>0</v>
      </c>
      <c r="J23" s="2">
        <v>0.08</v>
      </c>
      <c r="K23" s="1">
        <f t="shared" si="7"/>
        <v>0</v>
      </c>
      <c r="L23" s="2">
        <v>0.08</v>
      </c>
      <c r="M23" s="1">
        <f t="shared" si="8"/>
        <v>0</v>
      </c>
      <c r="N23" s="2">
        <v>0.08</v>
      </c>
      <c r="O23" s="1">
        <f t="shared" si="9"/>
        <v>0</v>
      </c>
      <c r="P23" s="2">
        <v>0.08</v>
      </c>
      <c r="Q23" s="1">
        <f t="shared" si="10"/>
        <v>0</v>
      </c>
      <c r="R23" s="2">
        <v>0.08</v>
      </c>
      <c r="S23" s="1">
        <f t="shared" si="11"/>
        <v>0</v>
      </c>
      <c r="T23" s="2">
        <v>0.08</v>
      </c>
      <c r="U23" s="1">
        <f t="shared" si="12"/>
        <v>0</v>
      </c>
      <c r="V23" s="2">
        <v>0.09</v>
      </c>
      <c r="W23" s="1">
        <f t="shared" si="13"/>
        <v>0</v>
      </c>
      <c r="X23" s="2">
        <v>0.09</v>
      </c>
      <c r="Y23" s="1">
        <f t="shared" si="14"/>
        <v>0</v>
      </c>
      <c r="Z23" s="2">
        <v>0.09</v>
      </c>
      <c r="AA23" s="1">
        <f t="shared" si="16"/>
        <v>0</v>
      </c>
      <c r="AB23" s="2">
        <v>0.09</v>
      </c>
      <c r="AC23" s="1">
        <f t="shared" si="15"/>
        <v>0</v>
      </c>
      <c r="AD23" s="2">
        <v>0.09</v>
      </c>
      <c r="AE23" s="1">
        <f t="shared" si="17"/>
        <v>0</v>
      </c>
      <c r="AF23" s="2">
        <v>0.09</v>
      </c>
      <c r="AG23" s="1">
        <f>AG22*(100%-AH22)</f>
        <v>0</v>
      </c>
      <c r="AH23" s="2">
        <v>0.09</v>
      </c>
      <c r="AI23" s="1">
        <f>AI22*(100%-AJ22)</f>
        <v>0</v>
      </c>
      <c r="AJ23" s="2">
        <v>0.09</v>
      </c>
      <c r="AK23" s="1">
        <f>AK22*(100%-AL22)</f>
        <v>0</v>
      </c>
      <c r="AL23" s="2">
        <v>0.12</v>
      </c>
      <c r="AM23" s="8"/>
      <c r="AN23" s="2">
        <v>0.2</v>
      </c>
      <c r="AQ23" s="1">
        <f t="shared" si="1"/>
        <v>75062.762006129284</v>
      </c>
    </row>
    <row r="24" spans="1:85" x14ac:dyDescent="0.25">
      <c r="A24" s="5" t="s">
        <v>20</v>
      </c>
      <c r="B24" s="5">
        <f t="shared" si="3"/>
        <v>2038</v>
      </c>
      <c r="C24" s="1">
        <f t="shared" si="2"/>
        <v>70558.996285761517</v>
      </c>
      <c r="D24" s="2">
        <v>0.06</v>
      </c>
      <c r="E24" s="40">
        <f t="shared" si="5"/>
        <v>270000</v>
      </c>
      <c r="F24" s="11">
        <f t="shared" si="0"/>
        <v>70558.996285761517</v>
      </c>
      <c r="G24" s="1">
        <f t="shared" si="4"/>
        <v>0</v>
      </c>
      <c r="H24" s="2">
        <v>0.08</v>
      </c>
      <c r="I24" s="1">
        <f t="shared" si="6"/>
        <v>0</v>
      </c>
      <c r="J24" s="2">
        <v>0.08</v>
      </c>
      <c r="K24" s="1">
        <f t="shared" si="7"/>
        <v>0</v>
      </c>
      <c r="L24" s="2">
        <v>0.08</v>
      </c>
      <c r="M24" s="1">
        <f t="shared" si="8"/>
        <v>0</v>
      </c>
      <c r="N24" s="2">
        <v>0.08</v>
      </c>
      <c r="O24" s="1">
        <f t="shared" si="9"/>
        <v>0</v>
      </c>
      <c r="P24" s="2">
        <v>0.08</v>
      </c>
      <c r="Q24" s="1">
        <f t="shared" si="10"/>
        <v>0</v>
      </c>
      <c r="R24" s="2">
        <v>0.08</v>
      </c>
      <c r="S24" s="1">
        <f t="shared" si="11"/>
        <v>0</v>
      </c>
      <c r="T24" s="2">
        <v>0.08</v>
      </c>
      <c r="U24" s="1">
        <f t="shared" si="12"/>
        <v>0</v>
      </c>
      <c r="V24" s="2">
        <v>0.08</v>
      </c>
      <c r="W24" s="1">
        <f t="shared" si="13"/>
        <v>0</v>
      </c>
      <c r="X24" s="2">
        <v>0.09</v>
      </c>
      <c r="Y24" s="1">
        <f t="shared" si="14"/>
        <v>0</v>
      </c>
      <c r="Z24" s="2">
        <v>0.09</v>
      </c>
      <c r="AA24" s="1">
        <f t="shared" si="16"/>
        <v>0</v>
      </c>
      <c r="AB24" s="2">
        <v>0.09</v>
      </c>
      <c r="AC24" s="1">
        <f t="shared" si="15"/>
        <v>0</v>
      </c>
      <c r="AD24" s="2">
        <v>0.09</v>
      </c>
      <c r="AE24" s="1">
        <f t="shared" si="17"/>
        <v>0</v>
      </c>
      <c r="AF24" s="2">
        <v>0.09</v>
      </c>
      <c r="AG24" s="1">
        <f>AG23*(100%-AH23)</f>
        <v>0</v>
      </c>
      <c r="AH24" s="2">
        <v>0.09</v>
      </c>
      <c r="AI24" s="1">
        <f>AI23*(100%-AJ23)</f>
        <v>0</v>
      </c>
      <c r="AJ24" s="2">
        <v>0.09</v>
      </c>
      <c r="AK24" s="1">
        <f>AK23*(100%-AL23)</f>
        <v>0</v>
      </c>
      <c r="AL24" s="2">
        <v>0.09</v>
      </c>
      <c r="AM24" s="1">
        <f>AM23*(100%-AN23)</f>
        <v>0</v>
      </c>
      <c r="AN24" s="2">
        <v>0.12</v>
      </c>
      <c r="AO24" s="8"/>
      <c r="AP24" s="2">
        <v>0.2</v>
      </c>
      <c r="AQ24" s="1">
        <f t="shared" si="1"/>
        <v>70558.996285761517</v>
      </c>
    </row>
    <row r="25" spans="1:85" x14ac:dyDescent="0.25">
      <c r="A25" s="5" t="s">
        <v>21</v>
      </c>
      <c r="B25" s="5">
        <f t="shared" si="3"/>
        <v>2039</v>
      </c>
      <c r="C25" s="1">
        <f t="shared" si="2"/>
        <v>66325.456508615825</v>
      </c>
      <c r="D25" s="2">
        <v>0.06</v>
      </c>
      <c r="E25" s="40">
        <f t="shared" si="5"/>
        <v>285000</v>
      </c>
      <c r="F25" s="11">
        <f t="shared" si="0"/>
        <v>66325.456508615825</v>
      </c>
      <c r="G25" s="1">
        <f t="shared" si="4"/>
        <v>0</v>
      </c>
      <c r="H25" s="2">
        <v>0.08</v>
      </c>
      <c r="I25" s="1">
        <f t="shared" si="6"/>
        <v>0</v>
      </c>
      <c r="J25" s="2">
        <v>0.08</v>
      </c>
      <c r="K25" s="1">
        <f t="shared" si="7"/>
        <v>0</v>
      </c>
      <c r="L25" s="2">
        <v>0.08</v>
      </c>
      <c r="M25" s="1">
        <f t="shared" si="8"/>
        <v>0</v>
      </c>
      <c r="N25" s="2">
        <v>0.08</v>
      </c>
      <c r="O25" s="1">
        <f t="shared" si="9"/>
        <v>0</v>
      </c>
      <c r="P25" s="2">
        <v>0.08</v>
      </c>
      <c r="Q25" s="1">
        <f t="shared" si="10"/>
        <v>0</v>
      </c>
      <c r="R25" s="2">
        <v>0.08</v>
      </c>
      <c r="S25" s="1">
        <f t="shared" si="11"/>
        <v>0</v>
      </c>
      <c r="T25" s="2">
        <v>0.08</v>
      </c>
      <c r="U25" s="1">
        <f t="shared" si="12"/>
        <v>0</v>
      </c>
      <c r="V25" s="2">
        <v>0.08</v>
      </c>
      <c r="W25" s="1">
        <f t="shared" si="13"/>
        <v>0</v>
      </c>
      <c r="X25" s="2">
        <v>0.08</v>
      </c>
      <c r="Y25" s="1">
        <f t="shared" si="14"/>
        <v>0</v>
      </c>
      <c r="Z25" s="2">
        <v>0.09</v>
      </c>
      <c r="AA25" s="1">
        <f t="shared" si="16"/>
        <v>0</v>
      </c>
      <c r="AB25" s="2">
        <v>0.09</v>
      </c>
      <c r="AC25" s="1">
        <f t="shared" si="15"/>
        <v>0</v>
      </c>
      <c r="AD25" s="2">
        <v>0.09</v>
      </c>
      <c r="AE25" s="1">
        <f t="shared" si="17"/>
        <v>0</v>
      </c>
      <c r="AF25" s="2">
        <v>0.09</v>
      </c>
      <c r="AG25" s="1">
        <f>AG24*(100%-AH24)</f>
        <v>0</v>
      </c>
      <c r="AH25" s="2">
        <v>0.09</v>
      </c>
      <c r="AI25" s="1">
        <f>AI24*(100%-AJ24)</f>
        <v>0</v>
      </c>
      <c r="AJ25" s="2">
        <v>0.09</v>
      </c>
      <c r="AK25" s="1">
        <f>AK24*(100%-AL24)</f>
        <v>0</v>
      </c>
      <c r="AL25" s="2">
        <v>0.09</v>
      </c>
      <c r="AM25" s="1">
        <f>AM24*(100%-AN24)</f>
        <v>0</v>
      </c>
      <c r="AN25" s="2">
        <v>0.09</v>
      </c>
      <c r="AO25" s="1">
        <f>AO24*(100%-AP24)</f>
        <v>0</v>
      </c>
      <c r="AP25" s="2">
        <v>0.12</v>
      </c>
      <c r="AQ25" s="1">
        <f t="shared" si="1"/>
        <v>66325.456508615825</v>
      </c>
      <c r="AR25" s="2"/>
    </row>
    <row r="26" spans="1:85" x14ac:dyDescent="0.25">
      <c r="I26" s="1"/>
      <c r="J26" s="2"/>
      <c r="K26" s="1"/>
      <c r="L26" s="2"/>
      <c r="M26" s="1"/>
      <c r="N26" s="2"/>
      <c r="O26" s="1"/>
      <c r="P26" s="2"/>
      <c r="Q26" s="1"/>
      <c r="R26" s="2"/>
      <c r="S26" s="1"/>
      <c r="T26" s="2"/>
      <c r="U26" s="1"/>
      <c r="V26" s="2"/>
      <c r="W26" s="1"/>
      <c r="X26" s="2"/>
      <c r="Y26" s="1"/>
      <c r="Z26" s="2"/>
      <c r="AA26" s="1"/>
      <c r="AB26" s="2"/>
      <c r="AC26" s="1"/>
      <c r="AD26" s="2"/>
      <c r="AE26" s="1"/>
      <c r="AF26" s="2"/>
      <c r="AG26" s="1"/>
      <c r="AH26" s="2"/>
      <c r="AI26" s="1"/>
      <c r="AJ26" s="2"/>
      <c r="AK26" s="1"/>
      <c r="AL26" s="2"/>
      <c r="AM26" s="1"/>
      <c r="AN26" s="2"/>
      <c r="AO26" s="1"/>
      <c r="AP26" s="2"/>
      <c r="AQ26" s="1"/>
      <c r="AR26" s="2"/>
      <c r="AS26" s="1"/>
      <c r="AT26" s="2"/>
    </row>
    <row r="27" spans="1:85" x14ac:dyDescent="0.25">
      <c r="A27" s="12"/>
      <c r="B27" s="12" t="s">
        <v>227</v>
      </c>
      <c r="C27" s="13"/>
      <c r="D27" s="12"/>
      <c r="E27" s="12"/>
      <c r="F27" s="13">
        <f>F9</f>
        <v>194533.63200000001</v>
      </c>
      <c r="K27" s="1"/>
      <c r="L27" s="2"/>
      <c r="M27" s="1"/>
      <c r="N27" s="2"/>
      <c r="O27" s="1"/>
      <c r="P27" s="2"/>
      <c r="Q27" s="1"/>
      <c r="R27" s="2"/>
      <c r="S27" s="1"/>
      <c r="T27" s="2"/>
      <c r="U27" s="1"/>
      <c r="V27" s="2"/>
      <c r="W27" s="1"/>
      <c r="X27" s="2"/>
      <c r="Y27" s="1"/>
      <c r="Z27" s="2"/>
      <c r="AA27" s="1"/>
      <c r="AB27" s="2"/>
      <c r="AC27" s="1"/>
      <c r="AD27" s="2"/>
      <c r="AE27" s="1"/>
      <c r="AF27" s="2"/>
      <c r="AG27" s="1"/>
      <c r="AH27" s="2"/>
      <c r="AI27" s="1"/>
      <c r="AJ27" s="2"/>
      <c r="AK27" s="1"/>
      <c r="AL27" s="2"/>
      <c r="AM27" s="1"/>
      <c r="AN27" s="2"/>
      <c r="AO27" s="1"/>
      <c r="AP27" s="2"/>
      <c r="AQ27" s="1"/>
      <c r="AR27" s="2"/>
      <c r="AS27" s="1"/>
      <c r="AT27" s="2"/>
    </row>
    <row r="28" spans="1:85" x14ac:dyDescent="0.25">
      <c r="B28" t="s">
        <v>248</v>
      </c>
      <c r="F28" s="1">
        <f>Checkliste!F216</f>
        <v>0</v>
      </c>
      <c r="M28" s="1"/>
      <c r="N28" s="2"/>
      <c r="O28" s="1"/>
      <c r="P28" s="2"/>
      <c r="Q28" s="1"/>
      <c r="R28" s="2"/>
      <c r="S28" s="1"/>
      <c r="T28" s="2"/>
      <c r="U28" s="1"/>
      <c r="V28" s="2"/>
      <c r="W28" s="1"/>
      <c r="X28" s="2"/>
      <c r="Y28" s="1"/>
      <c r="Z28" s="2"/>
      <c r="AA28" s="1"/>
      <c r="AB28" s="2"/>
      <c r="AC28" s="1"/>
      <c r="AD28" s="2"/>
      <c r="AE28" s="1"/>
      <c r="AF28" s="2"/>
      <c r="AG28" s="1"/>
      <c r="AH28" s="2"/>
      <c r="AI28" s="1"/>
      <c r="AJ28" s="2"/>
      <c r="AK28" s="1"/>
      <c r="AL28" s="2"/>
      <c r="AM28" s="1"/>
      <c r="AN28" s="2"/>
      <c r="AO28" s="1"/>
      <c r="AP28" s="2"/>
      <c r="AQ28" s="1"/>
      <c r="AR28" s="2"/>
      <c r="AS28" s="1"/>
      <c r="AT28" s="2"/>
    </row>
    <row r="29" spans="1:85" x14ac:dyDescent="0.25">
      <c r="B29" t="s">
        <v>249</v>
      </c>
      <c r="F29" s="1">
        <f>Schäden!D5</f>
        <v>0</v>
      </c>
      <c r="M29" s="1"/>
      <c r="N29" s="2"/>
      <c r="O29" s="1"/>
      <c r="P29" s="2"/>
      <c r="Q29" s="1"/>
      <c r="R29" s="2"/>
      <c r="S29" s="1"/>
      <c r="T29" s="2"/>
      <c r="U29" s="1"/>
      <c r="V29" s="2"/>
      <c r="W29" s="1"/>
      <c r="X29" s="2"/>
      <c r="Y29" s="1"/>
      <c r="Z29" s="2"/>
      <c r="AA29" s="1"/>
      <c r="AB29" s="2"/>
      <c r="AC29" s="1"/>
      <c r="AD29" s="2"/>
      <c r="AE29" s="1"/>
      <c r="AF29" s="2"/>
      <c r="AG29" s="1"/>
      <c r="AH29" s="2"/>
      <c r="AI29" s="1"/>
      <c r="AJ29" s="2"/>
      <c r="AK29" s="1"/>
      <c r="AL29" s="2"/>
      <c r="AM29" s="1"/>
      <c r="AN29" s="2"/>
      <c r="AO29" s="1"/>
      <c r="AP29" s="2"/>
      <c r="AQ29" s="1"/>
      <c r="AR29" s="2"/>
      <c r="AS29" s="1"/>
      <c r="AT29" s="2"/>
    </row>
    <row r="30" spans="1:85" x14ac:dyDescent="0.25">
      <c r="A30" s="44"/>
      <c r="B30" s="44" t="s">
        <v>250</v>
      </c>
      <c r="C30" s="45"/>
      <c r="D30" s="44"/>
      <c r="E30" s="44"/>
      <c r="F30" s="45">
        <f>F27-F28-F29</f>
        <v>194533.63200000001</v>
      </c>
      <c r="M30" s="1"/>
      <c r="N30" s="2"/>
      <c r="O30" s="1"/>
      <c r="P30" s="2"/>
      <c r="Q30" s="1"/>
      <c r="R30" s="2"/>
      <c r="S30" s="1"/>
      <c r="T30" s="2"/>
      <c r="U30" s="1"/>
      <c r="V30" s="2"/>
      <c r="W30" s="1"/>
      <c r="X30" s="2"/>
      <c r="Y30" s="1"/>
      <c r="Z30" s="2"/>
      <c r="AA30" s="1"/>
      <c r="AB30" s="2"/>
      <c r="AC30" s="1"/>
      <c r="AD30" s="2"/>
      <c r="AE30" s="1"/>
      <c r="AF30" s="2"/>
      <c r="AG30" s="1"/>
      <c r="AH30" s="2"/>
      <c r="AI30" s="1"/>
      <c r="AJ30" s="2"/>
      <c r="AK30" s="1"/>
      <c r="AL30" s="2"/>
      <c r="AM30" s="1"/>
      <c r="AN30" s="2"/>
      <c r="AO30" s="1"/>
      <c r="AP30" s="2"/>
      <c r="AQ30" s="1"/>
      <c r="AR30" s="2"/>
      <c r="AS30" s="1"/>
      <c r="AT30" s="2"/>
    </row>
    <row r="31" spans="1:85" x14ac:dyDescent="0.25">
      <c r="A31" s="44"/>
      <c r="B31" s="44"/>
      <c r="C31" s="45"/>
      <c r="D31" s="44"/>
      <c r="E31" s="44"/>
      <c r="F31" s="45"/>
      <c r="M31" s="1"/>
      <c r="N31" s="2"/>
      <c r="O31" s="1"/>
      <c r="P31" s="2"/>
      <c r="Q31" s="1"/>
      <c r="R31" s="2"/>
      <c r="S31" s="1"/>
      <c r="T31" s="2"/>
      <c r="U31" s="1"/>
      <c r="V31" s="2"/>
      <c r="W31" s="1"/>
      <c r="X31" s="2"/>
      <c r="Y31" s="1"/>
      <c r="Z31" s="2"/>
      <c r="AA31" s="1"/>
      <c r="AB31" s="2"/>
      <c r="AC31" s="1"/>
      <c r="AD31" s="2"/>
      <c r="AE31" s="1"/>
      <c r="AF31" s="2"/>
      <c r="AG31" s="1"/>
      <c r="AH31" s="2"/>
      <c r="AI31" s="1"/>
      <c r="AJ31" s="2"/>
      <c r="AK31" s="1"/>
      <c r="AL31" s="2"/>
      <c r="AM31" s="1"/>
      <c r="AN31" s="2"/>
      <c r="AO31" s="1"/>
      <c r="AP31" s="2"/>
      <c r="AQ31" s="1"/>
      <c r="AR31" s="2"/>
      <c r="AS31" s="1"/>
      <c r="AT31" s="2"/>
    </row>
    <row r="32" spans="1:85" x14ac:dyDescent="0.25">
      <c r="A32" s="16" t="s">
        <v>251</v>
      </c>
      <c r="B32" s="5"/>
      <c r="C32" s="6"/>
      <c r="D32" s="5"/>
      <c r="E32" s="5"/>
      <c r="F32" s="6"/>
      <c r="M32" s="46" t="s">
        <v>246</v>
      </c>
      <c r="N32" s="46"/>
      <c r="O32" s="46"/>
      <c r="P32" s="46"/>
      <c r="Q32" s="46"/>
      <c r="R32" s="46"/>
      <c r="S32" s="46"/>
      <c r="T32" s="46"/>
      <c r="U32" s="46"/>
      <c r="V32" s="46"/>
      <c r="W32" s="46"/>
      <c r="X32" s="46"/>
      <c r="Y32" s="46"/>
      <c r="Z32" s="46"/>
      <c r="AA32" s="46"/>
      <c r="AB32" s="46"/>
      <c r="AC32" s="46"/>
      <c r="AD32" s="46"/>
      <c r="AE32" s="46"/>
      <c r="AF32" s="46"/>
      <c r="AG32" s="46"/>
      <c r="AH32" s="2"/>
      <c r="AI32" s="1"/>
      <c r="AJ32" s="2"/>
      <c r="AK32" s="1"/>
      <c r="AL32" s="2"/>
      <c r="AM32" s="1"/>
      <c r="AN32" s="2"/>
      <c r="AO32" s="1"/>
      <c r="AP32" s="2"/>
      <c r="AQ32" s="1"/>
      <c r="AR32" s="2"/>
      <c r="AS32" s="1"/>
      <c r="AT32" s="2"/>
    </row>
    <row r="33" spans="1:46" x14ac:dyDescent="0.25">
      <c r="A33" t="s">
        <v>27</v>
      </c>
      <c r="F33" s="43">
        <v>219900</v>
      </c>
      <c r="M33" s="46"/>
      <c r="N33" s="46"/>
      <c r="O33" s="46"/>
      <c r="P33" s="46"/>
      <c r="Q33" s="46"/>
      <c r="R33" s="46"/>
      <c r="S33" s="46"/>
      <c r="T33" s="46"/>
      <c r="U33" s="46"/>
      <c r="V33" s="46"/>
      <c r="W33" s="46"/>
      <c r="X33" s="46"/>
      <c r="Y33" s="46"/>
      <c r="Z33" s="46"/>
      <c r="AA33" s="46"/>
      <c r="AB33" s="46"/>
      <c r="AC33" s="46"/>
      <c r="AD33" s="46"/>
      <c r="AE33" s="46"/>
      <c r="AF33" s="46"/>
      <c r="AG33" s="46"/>
      <c r="AH33" s="2"/>
      <c r="AI33" s="1"/>
      <c r="AJ33" s="2"/>
      <c r="AK33" s="1"/>
      <c r="AL33" s="2"/>
      <c r="AM33" s="1"/>
      <c r="AN33" s="2"/>
      <c r="AO33" s="1"/>
      <c r="AP33" s="2"/>
      <c r="AQ33" s="1"/>
      <c r="AR33" s="2"/>
      <c r="AS33" s="1"/>
      <c r="AT33" s="2"/>
    </row>
    <row r="34" spans="1:46" x14ac:dyDescent="0.25">
      <c r="A34" t="s">
        <v>252</v>
      </c>
      <c r="F34" s="1">
        <v>2600</v>
      </c>
      <c r="M34" s="46"/>
      <c r="N34" s="46"/>
      <c r="O34" s="46"/>
      <c r="P34" s="46"/>
      <c r="Q34" s="46"/>
      <c r="R34" s="46"/>
      <c r="S34" s="46"/>
      <c r="T34" s="46"/>
      <c r="U34" s="46"/>
      <c r="V34" s="46"/>
      <c r="W34" s="46"/>
      <c r="X34" s="46"/>
      <c r="Y34" s="46"/>
      <c r="Z34" s="46"/>
      <c r="AA34" s="46"/>
      <c r="AB34" s="46"/>
      <c r="AC34" s="46"/>
      <c r="AD34" s="46"/>
      <c r="AE34" s="46"/>
      <c r="AF34" s="46"/>
      <c r="AG34" s="46"/>
      <c r="AH34" s="2"/>
      <c r="AI34" s="1"/>
      <c r="AJ34" s="2"/>
      <c r="AK34" s="1"/>
      <c r="AL34" s="2"/>
      <c r="AM34" s="1"/>
      <c r="AN34" s="2"/>
      <c r="AO34" s="1"/>
      <c r="AP34" s="2"/>
      <c r="AQ34" s="1"/>
      <c r="AR34" s="2"/>
      <c r="AS34" s="1"/>
      <c r="AT34" s="2"/>
    </row>
    <row r="35" spans="1:46" x14ac:dyDescent="0.25">
      <c r="A35" t="s">
        <v>253</v>
      </c>
      <c r="F35" s="1">
        <v>4990</v>
      </c>
      <c r="U35" s="1"/>
      <c r="V35" s="2"/>
      <c r="W35" s="1"/>
      <c r="X35" s="2"/>
      <c r="Y35" s="1"/>
      <c r="Z35" s="2"/>
      <c r="AA35" s="1"/>
      <c r="AB35" s="2"/>
      <c r="AC35" s="1"/>
      <c r="AD35" s="2"/>
      <c r="AE35" s="1"/>
      <c r="AF35" s="2"/>
      <c r="AG35" s="1"/>
      <c r="AH35" s="2"/>
      <c r="AI35" s="1"/>
      <c r="AJ35" s="2"/>
      <c r="AK35" s="1"/>
      <c r="AL35" s="2"/>
      <c r="AM35" s="1"/>
      <c r="AN35" s="2"/>
      <c r="AO35" s="1"/>
      <c r="AP35" s="2"/>
      <c r="AQ35" s="1"/>
      <c r="AR35" s="2"/>
      <c r="AS35" s="1"/>
      <c r="AT35" s="2"/>
    </row>
    <row r="36" spans="1:46" x14ac:dyDescent="0.25">
      <c r="A36" t="s">
        <v>254</v>
      </c>
      <c r="F36" s="1">
        <v>990</v>
      </c>
      <c r="W36" s="1"/>
      <c r="X36" s="2"/>
      <c r="Y36" s="1"/>
      <c r="Z36" s="2"/>
      <c r="AA36" s="1"/>
      <c r="AB36" s="2"/>
      <c r="AC36" s="1"/>
      <c r="AD36" s="2"/>
      <c r="AE36" s="1"/>
      <c r="AF36" s="2"/>
      <c r="AG36" s="1"/>
      <c r="AH36" s="2"/>
      <c r="AI36" s="1"/>
      <c r="AJ36" s="2"/>
      <c r="AK36" s="1"/>
      <c r="AL36" s="2"/>
      <c r="AM36" s="1"/>
      <c r="AN36" s="2"/>
      <c r="AO36" s="1"/>
      <c r="AP36" s="2"/>
      <c r="AQ36" s="1"/>
      <c r="AR36" s="2"/>
      <c r="AS36" s="1"/>
      <c r="AT36" s="2"/>
    </row>
    <row r="37" spans="1:46" x14ac:dyDescent="0.25">
      <c r="A37" t="s">
        <v>255</v>
      </c>
      <c r="F37" s="1">
        <v>2290</v>
      </c>
      <c r="Y37" s="1"/>
      <c r="Z37" s="2"/>
      <c r="AA37" s="1"/>
      <c r="AB37" s="2"/>
      <c r="AC37" s="1"/>
      <c r="AD37" s="2"/>
      <c r="AE37" s="1"/>
      <c r="AF37" s="2"/>
      <c r="AG37" s="1"/>
      <c r="AH37" s="2"/>
      <c r="AI37" s="1"/>
      <c r="AJ37" s="2"/>
      <c r="AK37" s="1"/>
      <c r="AL37" s="2"/>
      <c r="AM37" s="1"/>
      <c r="AN37" s="2"/>
      <c r="AO37" s="1"/>
      <c r="AP37" s="2"/>
      <c r="AQ37" s="1"/>
      <c r="AR37" s="2"/>
      <c r="AS37" s="1"/>
      <c r="AT37" s="2"/>
    </row>
    <row r="38" spans="1:46" x14ac:dyDescent="0.25">
      <c r="A38" t="s">
        <v>256</v>
      </c>
      <c r="F38" s="1">
        <v>9990</v>
      </c>
      <c r="AA38" s="1"/>
      <c r="AB38" s="2"/>
      <c r="AC38" s="1"/>
      <c r="AD38" s="2"/>
      <c r="AE38" s="1"/>
      <c r="AF38" s="2"/>
      <c r="AG38" s="1"/>
      <c r="AH38" s="2"/>
      <c r="AI38" s="1"/>
      <c r="AJ38" s="2"/>
      <c r="AK38" s="1"/>
      <c r="AL38" s="2"/>
      <c r="AM38" s="1"/>
      <c r="AN38" s="2"/>
      <c r="AO38" s="1"/>
      <c r="AP38" s="2"/>
      <c r="AQ38" s="1"/>
      <c r="AR38" s="2"/>
      <c r="AS38" s="1"/>
      <c r="AT38" s="2"/>
    </row>
    <row r="39" spans="1:46" x14ac:dyDescent="0.25">
      <c r="A39" t="s">
        <v>257</v>
      </c>
      <c r="F39" s="1">
        <v>3990</v>
      </c>
      <c r="AC39" s="1"/>
      <c r="AD39" s="2"/>
      <c r="AE39" s="1"/>
      <c r="AF39" s="2"/>
      <c r="AG39" s="1"/>
      <c r="AH39" s="2"/>
      <c r="AI39" s="1"/>
      <c r="AJ39" s="2"/>
      <c r="AK39" s="1"/>
      <c r="AL39" s="2"/>
      <c r="AM39" s="1"/>
      <c r="AN39" s="2"/>
      <c r="AO39" s="1"/>
      <c r="AP39" s="2"/>
      <c r="AQ39" s="1"/>
      <c r="AR39" s="2"/>
      <c r="AS39" s="1"/>
      <c r="AT39" s="2"/>
    </row>
    <row r="40" spans="1:46" x14ac:dyDescent="0.25">
      <c r="A40" t="s">
        <v>258</v>
      </c>
      <c r="F40" s="1">
        <v>2290</v>
      </c>
      <c r="AE40" s="1"/>
      <c r="AF40" s="2"/>
      <c r="AG40" s="1"/>
      <c r="AH40" s="2"/>
      <c r="AI40" s="1"/>
      <c r="AJ40" s="2"/>
      <c r="AK40" s="1"/>
      <c r="AL40" s="2"/>
      <c r="AM40" s="1"/>
      <c r="AN40" s="2"/>
      <c r="AO40" s="1"/>
      <c r="AP40" s="2"/>
      <c r="AQ40" s="1"/>
      <c r="AR40" s="2"/>
      <c r="AS40" s="1"/>
      <c r="AT40" s="2"/>
    </row>
    <row r="41" spans="1:46" x14ac:dyDescent="0.25">
      <c r="A41" t="s">
        <v>259</v>
      </c>
      <c r="F41" s="1">
        <v>2190</v>
      </c>
      <c r="AG41" s="1"/>
      <c r="AH41" s="2"/>
      <c r="AI41" s="1"/>
      <c r="AJ41" s="2"/>
      <c r="AK41" s="1"/>
      <c r="AL41" s="2"/>
      <c r="AM41" s="1"/>
      <c r="AN41" s="2"/>
      <c r="AO41" s="1"/>
      <c r="AP41" s="2"/>
      <c r="AQ41" s="1"/>
      <c r="AR41" s="2"/>
      <c r="AS41" s="1"/>
      <c r="AT41" s="2"/>
    </row>
    <row r="42" spans="1:46" x14ac:dyDescent="0.25">
      <c r="A42" t="s">
        <v>260</v>
      </c>
      <c r="F42" s="1">
        <v>8490</v>
      </c>
      <c r="AI42" s="1"/>
      <c r="AJ42" s="2"/>
      <c r="AK42" s="1"/>
      <c r="AL42" s="2"/>
      <c r="AM42" s="1"/>
      <c r="AN42" s="2"/>
      <c r="AO42" s="1"/>
      <c r="AP42" s="2"/>
      <c r="AQ42" s="1"/>
      <c r="AR42" s="2"/>
      <c r="AS42" s="1"/>
      <c r="AT42" s="2"/>
    </row>
    <row r="43" spans="1:46" x14ac:dyDescent="0.25">
      <c r="A43" t="s">
        <v>261</v>
      </c>
      <c r="F43" s="1">
        <v>3990</v>
      </c>
      <c r="AK43" s="1"/>
      <c r="AL43" s="2"/>
      <c r="AM43" s="1"/>
      <c r="AN43" s="2"/>
      <c r="AO43" s="1"/>
      <c r="AP43" s="2"/>
      <c r="AQ43" s="1"/>
      <c r="AR43" s="2"/>
      <c r="AS43" s="1"/>
      <c r="AT43" s="2"/>
    </row>
    <row r="44" spans="1:46" x14ac:dyDescent="0.25">
      <c r="A44" t="s">
        <v>262</v>
      </c>
      <c r="F44" s="1">
        <v>2990</v>
      </c>
      <c r="AM44" s="1"/>
      <c r="AN44" s="2"/>
      <c r="AO44" s="1"/>
      <c r="AP44" s="2"/>
      <c r="AQ44" s="1"/>
      <c r="AR44" s="2"/>
      <c r="AS44" s="1"/>
      <c r="AT44" s="2"/>
    </row>
    <row r="45" spans="1:46" x14ac:dyDescent="0.25">
      <c r="A45" t="s">
        <v>263</v>
      </c>
      <c r="F45" s="1">
        <v>690</v>
      </c>
      <c r="AO45" s="1"/>
      <c r="AP45" s="2"/>
      <c r="AQ45" s="1"/>
      <c r="AR45" s="2"/>
      <c r="AS45" s="1"/>
      <c r="AT45" s="2"/>
    </row>
    <row r="46" spans="1:46" x14ac:dyDescent="0.25">
      <c r="A46" t="s">
        <v>182</v>
      </c>
      <c r="F46" s="1">
        <v>5290</v>
      </c>
      <c r="AQ46" s="1"/>
      <c r="AR46" s="2"/>
      <c r="AS46" s="1"/>
      <c r="AT46" s="2"/>
    </row>
    <row r="47" spans="1:46" x14ac:dyDescent="0.25">
      <c r="A47" s="54" t="s">
        <v>264</v>
      </c>
      <c r="F47" s="1">
        <v>10000</v>
      </c>
      <c r="AS47" s="1"/>
      <c r="AT47" s="2"/>
    </row>
    <row r="48" spans="1:46" x14ac:dyDescent="0.25">
      <c r="A48" s="54" t="s">
        <v>265</v>
      </c>
      <c r="F48" s="1">
        <v>5000</v>
      </c>
    </row>
    <row r="49" spans="1:6" x14ac:dyDescent="0.25">
      <c r="A49" s="54" t="s">
        <v>266</v>
      </c>
      <c r="F49" s="1">
        <v>8000</v>
      </c>
    </row>
    <row r="54" spans="1:6" x14ac:dyDescent="0.25">
      <c r="A54" t="s">
        <v>237</v>
      </c>
      <c r="C54" s="17"/>
      <c r="F54" s="17">
        <f>SUM(F33:F53)</f>
        <v>293680</v>
      </c>
    </row>
    <row r="55" spans="1:6" x14ac:dyDescent="0.25">
      <c r="A55" t="s">
        <v>234</v>
      </c>
      <c r="F55" s="42">
        <f>F54</f>
        <v>293680</v>
      </c>
    </row>
  </sheetData>
  <mergeCells count="2">
    <mergeCell ref="M32:AG34"/>
    <mergeCell ref="S7:AI8"/>
  </mergeCells>
  <phoneticPr fontId="10" type="noConversion"/>
  <pageMargins left="0.37" right="0.22" top="0.78740157480314965" bottom="0.78740157480314965" header="0.31496062992125984" footer="0.31496062992125984"/>
  <pageSetup paperSize="9" scale="5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workbookViewId="0">
      <selection activeCell="C8" sqref="C8"/>
    </sheetView>
  </sheetViews>
  <sheetFormatPr baseColWidth="10" defaultRowHeight="15" x14ac:dyDescent="0.25"/>
  <cols>
    <col min="1" max="1" width="42.42578125" style="27" customWidth="1"/>
    <col min="2" max="2" width="45.42578125" style="32" customWidth="1"/>
    <col min="3" max="3" width="37.85546875" style="32" customWidth="1"/>
    <col min="4" max="4" width="12.5703125" style="26" customWidth="1"/>
    <col min="5" max="5" width="51.5703125" style="27" customWidth="1"/>
    <col min="6" max="16384" width="11.42578125" style="27"/>
  </cols>
  <sheetData>
    <row r="1" spans="1:5" ht="18.75" x14ac:dyDescent="0.25">
      <c r="A1" s="25" t="s">
        <v>231</v>
      </c>
    </row>
    <row r="2" spans="1:5" ht="18.75" x14ac:dyDescent="0.25">
      <c r="A2" s="25"/>
    </row>
    <row r="3" spans="1:5" ht="56.25" customHeight="1" x14ac:dyDescent="0.25">
      <c r="A3" s="47" t="s">
        <v>245</v>
      </c>
      <c r="B3" s="47"/>
      <c r="C3" s="47"/>
      <c r="D3" s="47"/>
    </row>
    <row r="4" spans="1:5" ht="19.5" thickBot="1" x14ac:dyDescent="0.3">
      <c r="A4" s="25"/>
    </row>
    <row r="5" spans="1:5" ht="15.75" thickBot="1" x14ac:dyDescent="0.3">
      <c r="A5" s="28"/>
      <c r="B5" s="33"/>
      <c r="C5" s="33" t="s">
        <v>237</v>
      </c>
      <c r="D5" s="41">
        <f>SUM(D8:D339)*-1</f>
        <v>0</v>
      </c>
    </row>
    <row r="6" spans="1:5" x14ac:dyDescent="0.25">
      <c r="B6" s="33"/>
      <c r="C6" s="33"/>
      <c r="D6" s="29"/>
    </row>
    <row r="7" spans="1:5" s="30" customFormat="1" x14ac:dyDescent="0.25">
      <c r="A7" s="34" t="s">
        <v>233</v>
      </c>
      <c r="B7" s="35" t="s">
        <v>230</v>
      </c>
      <c r="C7" s="35" t="s">
        <v>232</v>
      </c>
      <c r="D7" s="31" t="s">
        <v>238</v>
      </c>
      <c r="E7" s="31"/>
    </row>
    <row r="8" spans="1:5" ht="148.5" customHeight="1" x14ac:dyDescent="0.25">
      <c r="A8" s="36"/>
      <c r="B8" s="37"/>
      <c r="C8" s="37"/>
    </row>
    <row r="9" spans="1:5" ht="197.25" customHeight="1" x14ac:dyDescent="0.25">
      <c r="A9" s="36"/>
      <c r="B9" s="37"/>
      <c r="C9" s="37"/>
    </row>
    <row r="10" spans="1:5" ht="151.5" customHeight="1" x14ac:dyDescent="0.25">
      <c r="A10" s="36"/>
      <c r="B10" s="38"/>
      <c r="C10" s="37"/>
    </row>
    <row r="11" spans="1:5" ht="153.75" customHeight="1" x14ac:dyDescent="0.25">
      <c r="A11" s="36"/>
      <c r="B11" s="37"/>
      <c r="C11" s="37"/>
    </row>
    <row r="12" spans="1:5" ht="152.25" customHeight="1" x14ac:dyDescent="0.25">
      <c r="A12" s="36"/>
      <c r="B12" s="37"/>
      <c r="C12" s="37"/>
    </row>
    <row r="13" spans="1:5" ht="156" customHeight="1" x14ac:dyDescent="0.25">
      <c r="A13" s="36"/>
      <c r="B13" s="37"/>
      <c r="C13" s="37"/>
    </row>
    <row r="14" spans="1:5" ht="156.75" customHeight="1" x14ac:dyDescent="0.25">
      <c r="A14" s="36"/>
      <c r="B14" s="37"/>
      <c r="C14" s="37"/>
    </row>
    <row r="15" spans="1:5" ht="156.75" customHeight="1" x14ac:dyDescent="0.25">
      <c r="A15" s="36"/>
      <c r="B15" s="37"/>
      <c r="C15" s="37"/>
    </row>
    <row r="16" spans="1:5" ht="157.5" customHeight="1" x14ac:dyDescent="0.25">
      <c r="A16" s="36"/>
      <c r="B16" s="37"/>
      <c r="C16" s="37"/>
    </row>
    <row r="17" spans="1:3" ht="158.25" customHeight="1" x14ac:dyDescent="0.25">
      <c r="A17" s="36"/>
      <c r="B17" s="37"/>
      <c r="C17" s="37"/>
    </row>
    <row r="18" spans="1:3" ht="155.25" customHeight="1" x14ac:dyDescent="0.25">
      <c r="A18" s="36"/>
      <c r="B18" s="37"/>
      <c r="C18" s="37"/>
    </row>
    <row r="19" spans="1:3" ht="155.25" customHeight="1" x14ac:dyDescent="0.25">
      <c r="A19" s="36"/>
      <c r="B19" s="37"/>
      <c r="C19" s="37"/>
    </row>
    <row r="20" spans="1:3" ht="156" customHeight="1" x14ac:dyDescent="0.25">
      <c r="A20" s="36"/>
      <c r="B20" s="37"/>
      <c r="C20" s="37"/>
    </row>
    <row r="21" spans="1:3" ht="155.25" customHeight="1" x14ac:dyDescent="0.25">
      <c r="A21" s="36"/>
      <c r="B21" s="37"/>
      <c r="C21" s="37"/>
    </row>
    <row r="22" spans="1:3" ht="203.25" customHeight="1" x14ac:dyDescent="0.25">
      <c r="A22" s="36"/>
      <c r="B22" s="37"/>
      <c r="C22" s="37"/>
    </row>
  </sheetData>
  <mergeCells count="1">
    <mergeCell ref="A3:D3"/>
  </mergeCells>
  <pageMargins left="0.70866141732283472" right="0.70866141732283472" top="0.78740157480314965" bottom="0.78740157480314965" header="0.31496062992125984" footer="0.31496062992125984"/>
  <pageSetup paperSize="9" scale="6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6"/>
  <sheetViews>
    <sheetView tabSelected="1" workbookViewId="0">
      <selection activeCell="B9" sqref="B9"/>
    </sheetView>
  </sheetViews>
  <sheetFormatPr baseColWidth="10" defaultRowHeight="15" x14ac:dyDescent="0.25"/>
  <cols>
    <col min="1" max="1" width="11.140625" customWidth="1"/>
    <col min="2" max="2" width="7.85546875" customWidth="1"/>
    <col min="3" max="3" width="61.5703125" customWidth="1"/>
    <col min="5" max="5" width="40" customWidth="1"/>
    <col min="6" max="6" width="12" style="1" bestFit="1" customWidth="1"/>
  </cols>
  <sheetData>
    <row r="1" spans="1:6" ht="18.75" x14ac:dyDescent="0.3">
      <c r="A1" s="15" t="s">
        <v>267</v>
      </c>
      <c r="B1" s="15"/>
    </row>
    <row r="2" spans="1:6" ht="18.75" x14ac:dyDescent="0.3">
      <c r="A2" s="15"/>
      <c r="B2" s="15"/>
    </row>
    <row r="3" spans="1:6" x14ac:dyDescent="0.25">
      <c r="A3" s="48" t="s">
        <v>244</v>
      </c>
      <c r="B3" s="48"/>
      <c r="C3" s="48"/>
      <c r="D3" s="48"/>
      <c r="E3" s="48"/>
      <c r="F3" s="48"/>
    </row>
    <row r="4" spans="1:6" ht="40.5" customHeight="1" x14ac:dyDescent="0.25">
      <c r="A4" s="48"/>
      <c r="B4" s="48"/>
      <c r="C4" s="48"/>
      <c r="D4" s="48"/>
      <c r="E4" s="48"/>
      <c r="F4" s="48"/>
    </row>
    <row r="5" spans="1:6" ht="18.75" x14ac:dyDescent="0.3">
      <c r="A5" s="15"/>
      <c r="B5" s="15"/>
    </row>
    <row r="6" spans="1:6" x14ac:dyDescent="0.25">
      <c r="D6" t="s">
        <v>243</v>
      </c>
    </row>
    <row r="7" spans="1:6" s="10" customFormat="1" x14ac:dyDescent="0.25">
      <c r="A7" s="16" t="s">
        <v>32</v>
      </c>
      <c r="B7" s="16" t="s">
        <v>30</v>
      </c>
      <c r="C7" s="16"/>
      <c r="D7" s="22" t="s">
        <v>31</v>
      </c>
      <c r="E7" s="16" t="s">
        <v>49</v>
      </c>
      <c r="F7" s="24" t="s">
        <v>2</v>
      </c>
    </row>
    <row r="8" spans="1:6" x14ac:dyDescent="0.25">
      <c r="A8" t="s">
        <v>33</v>
      </c>
      <c r="B8" t="s">
        <v>268</v>
      </c>
      <c r="D8" s="23"/>
      <c r="F8" s="18"/>
    </row>
    <row r="9" spans="1:6" x14ac:dyDescent="0.25">
      <c r="B9" t="s">
        <v>34</v>
      </c>
      <c r="D9" s="23"/>
      <c r="F9" s="18"/>
    </row>
    <row r="10" spans="1:6" x14ac:dyDescent="0.25">
      <c r="B10" t="s">
        <v>35</v>
      </c>
      <c r="D10" s="23"/>
      <c r="F10" s="18"/>
    </row>
    <row r="11" spans="1:6" x14ac:dyDescent="0.25">
      <c r="C11" t="s">
        <v>45</v>
      </c>
      <c r="D11" s="23"/>
      <c r="F11" s="18"/>
    </row>
    <row r="12" spans="1:6" x14ac:dyDescent="0.25">
      <c r="C12" t="s">
        <v>46</v>
      </c>
      <c r="D12" s="23"/>
      <c r="F12" s="18"/>
    </row>
    <row r="13" spans="1:6" x14ac:dyDescent="0.25">
      <c r="C13" t="s">
        <v>47</v>
      </c>
      <c r="D13" s="23"/>
      <c r="F13" s="18"/>
    </row>
    <row r="14" spans="1:6" x14ac:dyDescent="0.25">
      <c r="C14" t="s">
        <v>48</v>
      </c>
      <c r="D14" s="23"/>
      <c r="F14" s="18"/>
    </row>
    <row r="15" spans="1:6" x14ac:dyDescent="0.25">
      <c r="C15" t="s">
        <v>50</v>
      </c>
      <c r="D15" s="23"/>
      <c r="F15" s="18"/>
    </row>
    <row r="16" spans="1:6" x14ac:dyDescent="0.25">
      <c r="B16" t="s">
        <v>36</v>
      </c>
      <c r="D16" s="23"/>
      <c r="F16" s="18"/>
    </row>
    <row r="17" spans="1:6" x14ac:dyDescent="0.25">
      <c r="C17" t="s">
        <v>37</v>
      </c>
      <c r="D17" s="23"/>
      <c r="F17" s="18"/>
    </row>
    <row r="18" spans="1:6" x14ac:dyDescent="0.25">
      <c r="C18" t="s">
        <v>38</v>
      </c>
      <c r="D18" s="23"/>
      <c r="F18" s="18"/>
    </row>
    <row r="19" spans="1:6" x14ac:dyDescent="0.25">
      <c r="C19" t="s">
        <v>39</v>
      </c>
      <c r="D19" s="23"/>
      <c r="F19" s="18"/>
    </row>
    <row r="20" spans="1:6" x14ac:dyDescent="0.25">
      <c r="C20" t="s">
        <v>40</v>
      </c>
      <c r="D20" s="23"/>
      <c r="F20" s="18"/>
    </row>
    <row r="21" spans="1:6" x14ac:dyDescent="0.25">
      <c r="B21" t="s">
        <v>41</v>
      </c>
      <c r="D21" s="23"/>
      <c r="E21" t="s">
        <v>239</v>
      </c>
      <c r="F21" s="18"/>
    </row>
    <row r="22" spans="1:6" x14ac:dyDescent="0.25">
      <c r="C22" t="s">
        <v>42</v>
      </c>
      <c r="D22" s="23"/>
      <c r="F22" s="18"/>
    </row>
    <row r="23" spans="1:6" x14ac:dyDescent="0.25">
      <c r="C23" t="s">
        <v>43</v>
      </c>
      <c r="D23" s="23"/>
      <c r="F23" s="18"/>
    </row>
    <row r="24" spans="1:6" x14ac:dyDescent="0.25">
      <c r="C24" t="s">
        <v>44</v>
      </c>
      <c r="D24" s="23"/>
      <c r="F24" s="18"/>
    </row>
    <row r="25" spans="1:6" x14ac:dyDescent="0.25">
      <c r="B25" t="s">
        <v>29</v>
      </c>
      <c r="D25" s="23"/>
      <c r="F25" s="18"/>
    </row>
    <row r="26" spans="1:6" x14ac:dyDescent="0.25">
      <c r="C26" t="s">
        <v>111</v>
      </c>
      <c r="D26" s="23"/>
      <c r="F26" s="18"/>
    </row>
    <row r="27" spans="1:6" x14ac:dyDescent="0.25">
      <c r="C27" t="s">
        <v>106</v>
      </c>
      <c r="D27" s="23"/>
      <c r="F27" s="18"/>
    </row>
    <row r="28" spans="1:6" x14ac:dyDescent="0.25">
      <c r="C28" t="s">
        <v>107</v>
      </c>
      <c r="D28" s="23"/>
      <c r="F28" s="18"/>
    </row>
    <row r="29" spans="1:6" x14ac:dyDescent="0.25">
      <c r="C29" t="s">
        <v>108</v>
      </c>
      <c r="D29" s="23"/>
      <c r="F29" s="18"/>
    </row>
    <row r="30" spans="1:6" x14ac:dyDescent="0.25">
      <c r="C30" t="s">
        <v>109</v>
      </c>
      <c r="D30" s="23"/>
      <c r="F30" s="18"/>
    </row>
    <row r="31" spans="1:6" x14ac:dyDescent="0.25">
      <c r="C31" t="s">
        <v>110</v>
      </c>
      <c r="D31" s="23"/>
      <c r="F31" s="18"/>
    </row>
    <row r="32" spans="1:6" x14ac:dyDescent="0.25">
      <c r="A32" t="s">
        <v>51</v>
      </c>
      <c r="D32" s="23"/>
      <c r="F32" s="18"/>
    </row>
    <row r="33" spans="2:6" x14ac:dyDescent="0.25">
      <c r="B33" t="s">
        <v>52</v>
      </c>
      <c r="D33" s="23"/>
      <c r="F33" s="18"/>
    </row>
    <row r="34" spans="2:6" x14ac:dyDescent="0.25">
      <c r="C34" t="s">
        <v>53</v>
      </c>
      <c r="D34" s="23"/>
      <c r="F34" s="18"/>
    </row>
    <row r="35" spans="2:6" x14ac:dyDescent="0.25">
      <c r="C35" t="s">
        <v>54</v>
      </c>
      <c r="D35" s="23"/>
      <c r="F35" s="18"/>
    </row>
    <row r="36" spans="2:6" x14ac:dyDescent="0.25">
      <c r="C36" t="s">
        <v>55</v>
      </c>
      <c r="D36" s="23"/>
      <c r="F36" s="18"/>
    </row>
    <row r="37" spans="2:6" x14ac:dyDescent="0.25">
      <c r="C37" t="s">
        <v>56</v>
      </c>
      <c r="D37" s="23"/>
      <c r="F37" s="18"/>
    </row>
    <row r="38" spans="2:6" x14ac:dyDescent="0.25">
      <c r="C38" t="s">
        <v>57</v>
      </c>
      <c r="D38" s="23"/>
      <c r="F38" s="18"/>
    </row>
    <row r="39" spans="2:6" x14ac:dyDescent="0.25">
      <c r="C39" t="s">
        <v>58</v>
      </c>
      <c r="D39" s="23"/>
      <c r="F39" s="18"/>
    </row>
    <row r="40" spans="2:6" x14ac:dyDescent="0.25">
      <c r="C40" t="s">
        <v>59</v>
      </c>
      <c r="D40" s="23"/>
      <c r="F40" s="18"/>
    </row>
    <row r="41" spans="2:6" x14ac:dyDescent="0.25">
      <c r="C41" t="s">
        <v>60</v>
      </c>
      <c r="D41" s="23"/>
      <c r="F41" s="18"/>
    </row>
    <row r="42" spans="2:6" x14ac:dyDescent="0.25">
      <c r="C42" t="s">
        <v>61</v>
      </c>
      <c r="D42" s="23"/>
      <c r="F42" s="18"/>
    </row>
    <row r="43" spans="2:6" x14ac:dyDescent="0.25">
      <c r="B43" t="s">
        <v>62</v>
      </c>
      <c r="D43" s="23"/>
      <c r="F43" s="18"/>
    </row>
    <row r="44" spans="2:6" x14ac:dyDescent="0.25">
      <c r="C44" t="s">
        <v>63</v>
      </c>
      <c r="D44" s="23"/>
      <c r="F44" s="18"/>
    </row>
    <row r="45" spans="2:6" x14ac:dyDescent="0.25">
      <c r="C45" t="s">
        <v>64</v>
      </c>
      <c r="D45" s="23"/>
      <c r="F45" s="18"/>
    </row>
    <row r="46" spans="2:6" x14ac:dyDescent="0.25">
      <c r="C46" t="s">
        <v>65</v>
      </c>
      <c r="D46" s="23"/>
      <c r="F46" s="18"/>
    </row>
    <row r="47" spans="2:6" x14ac:dyDescent="0.25">
      <c r="C47" t="s">
        <v>66</v>
      </c>
      <c r="D47" s="23"/>
      <c r="F47" s="18"/>
    </row>
    <row r="48" spans="2:6" x14ac:dyDescent="0.25">
      <c r="B48" t="s">
        <v>67</v>
      </c>
      <c r="D48" s="23"/>
      <c r="F48" s="18"/>
    </row>
    <row r="49" spans="1:6" x14ac:dyDescent="0.25">
      <c r="C49" t="s">
        <v>68</v>
      </c>
      <c r="D49" s="23"/>
      <c r="F49" s="18"/>
    </row>
    <row r="50" spans="1:6" x14ac:dyDescent="0.25">
      <c r="C50" t="s">
        <v>69</v>
      </c>
      <c r="D50" s="23"/>
      <c r="F50" s="18"/>
    </row>
    <row r="51" spans="1:6" x14ac:dyDescent="0.25">
      <c r="C51" t="s">
        <v>70</v>
      </c>
      <c r="D51" s="23"/>
      <c r="F51" s="18"/>
    </row>
    <row r="52" spans="1:6" x14ac:dyDescent="0.25">
      <c r="C52" t="s">
        <v>71</v>
      </c>
      <c r="D52" s="23"/>
      <c r="F52" s="18"/>
    </row>
    <row r="53" spans="1:6" x14ac:dyDescent="0.25">
      <c r="C53" t="s">
        <v>72</v>
      </c>
      <c r="D53" s="23"/>
      <c r="F53" s="18"/>
    </row>
    <row r="54" spans="1:6" x14ac:dyDescent="0.25">
      <c r="B54" t="s">
        <v>73</v>
      </c>
      <c r="D54" s="23"/>
      <c r="F54" s="18"/>
    </row>
    <row r="55" spans="1:6" x14ac:dyDescent="0.25">
      <c r="C55" t="s">
        <v>74</v>
      </c>
      <c r="D55" s="23"/>
      <c r="F55" s="18"/>
    </row>
    <row r="56" spans="1:6" x14ac:dyDescent="0.25">
      <c r="C56" t="s">
        <v>75</v>
      </c>
      <c r="D56" s="23"/>
      <c r="F56" s="18"/>
    </row>
    <row r="57" spans="1:6" x14ac:dyDescent="0.25">
      <c r="B57" t="s">
        <v>76</v>
      </c>
      <c r="D57" s="23"/>
      <c r="F57" s="18"/>
    </row>
    <row r="58" spans="1:6" x14ac:dyDescent="0.25">
      <c r="C58" t="s">
        <v>77</v>
      </c>
      <c r="D58" s="23"/>
      <c r="F58" s="18"/>
    </row>
    <row r="59" spans="1:6" x14ac:dyDescent="0.25">
      <c r="C59" t="s">
        <v>78</v>
      </c>
      <c r="D59" s="23"/>
      <c r="F59" s="18"/>
    </row>
    <row r="60" spans="1:6" x14ac:dyDescent="0.25">
      <c r="C60" t="s">
        <v>79</v>
      </c>
      <c r="D60" s="23"/>
      <c r="F60" s="18"/>
    </row>
    <row r="61" spans="1:6" x14ac:dyDescent="0.25">
      <c r="C61" t="s">
        <v>80</v>
      </c>
      <c r="D61" s="23"/>
      <c r="F61" s="18"/>
    </row>
    <row r="62" spans="1:6" x14ac:dyDescent="0.25">
      <c r="C62" t="s">
        <v>81</v>
      </c>
      <c r="D62" s="23"/>
      <c r="F62" s="18"/>
    </row>
    <row r="63" spans="1:6" x14ac:dyDescent="0.25">
      <c r="D63" s="23"/>
      <c r="F63" s="18"/>
    </row>
    <row r="64" spans="1:6" x14ac:dyDescent="0.25">
      <c r="A64" t="s">
        <v>82</v>
      </c>
      <c r="D64" s="23"/>
      <c r="F64" s="18"/>
    </row>
    <row r="65" spans="2:6" x14ac:dyDescent="0.25">
      <c r="B65" t="s">
        <v>83</v>
      </c>
      <c r="D65" s="23"/>
      <c r="F65" s="18"/>
    </row>
    <row r="66" spans="2:6" x14ac:dyDescent="0.25">
      <c r="C66" t="s">
        <v>84</v>
      </c>
      <c r="D66" s="23"/>
      <c r="F66" s="18"/>
    </row>
    <row r="67" spans="2:6" x14ac:dyDescent="0.25">
      <c r="C67" t="s">
        <v>85</v>
      </c>
      <c r="D67" s="23"/>
      <c r="F67" s="18"/>
    </row>
    <row r="68" spans="2:6" x14ac:dyDescent="0.25">
      <c r="C68" t="s">
        <v>86</v>
      </c>
      <c r="D68" s="23"/>
      <c r="F68" s="18"/>
    </row>
    <row r="69" spans="2:6" x14ac:dyDescent="0.25">
      <c r="C69" t="s">
        <v>87</v>
      </c>
      <c r="D69" s="23"/>
      <c r="F69" s="18"/>
    </row>
    <row r="70" spans="2:6" x14ac:dyDescent="0.25">
      <c r="C70" t="s">
        <v>240</v>
      </c>
      <c r="D70" s="23"/>
      <c r="F70" s="18"/>
    </row>
    <row r="71" spans="2:6" x14ac:dyDescent="0.25">
      <c r="C71" t="s">
        <v>118</v>
      </c>
      <c r="D71" s="23"/>
      <c r="F71" s="18"/>
    </row>
    <row r="72" spans="2:6" x14ac:dyDescent="0.25">
      <c r="C72" t="s">
        <v>241</v>
      </c>
      <c r="D72" s="23"/>
      <c r="F72" s="18"/>
    </row>
    <row r="73" spans="2:6" x14ac:dyDescent="0.25">
      <c r="C73" t="s">
        <v>225</v>
      </c>
      <c r="D73" s="23"/>
      <c r="F73" s="18"/>
    </row>
    <row r="74" spans="2:6" x14ac:dyDescent="0.25">
      <c r="B74" t="s">
        <v>88</v>
      </c>
      <c r="D74" s="23"/>
      <c r="F74" s="18"/>
    </row>
    <row r="75" spans="2:6" x14ac:dyDescent="0.25">
      <c r="C75" t="s">
        <v>242</v>
      </c>
      <c r="D75" s="23"/>
      <c r="F75" s="18"/>
    </row>
    <row r="76" spans="2:6" x14ac:dyDescent="0.25">
      <c r="C76" t="s">
        <v>89</v>
      </c>
      <c r="D76" s="23"/>
      <c r="F76" s="18"/>
    </row>
    <row r="77" spans="2:6" x14ac:dyDescent="0.25">
      <c r="C77" t="s">
        <v>90</v>
      </c>
      <c r="D77" s="23"/>
      <c r="F77" s="18"/>
    </row>
    <row r="78" spans="2:6" x14ac:dyDescent="0.25">
      <c r="C78" t="s">
        <v>91</v>
      </c>
      <c r="D78" s="23"/>
      <c r="F78" s="18"/>
    </row>
    <row r="79" spans="2:6" x14ac:dyDescent="0.25">
      <c r="C79" t="s">
        <v>92</v>
      </c>
      <c r="D79" s="23"/>
      <c r="F79" s="18"/>
    </row>
    <row r="80" spans="2:6" x14ac:dyDescent="0.25">
      <c r="C80" t="s">
        <v>93</v>
      </c>
      <c r="D80" s="23"/>
      <c r="F80" s="18"/>
    </row>
    <row r="81" spans="2:6" x14ac:dyDescent="0.25">
      <c r="C81" t="s">
        <v>94</v>
      </c>
      <c r="D81" s="23"/>
      <c r="F81" s="18"/>
    </row>
    <row r="82" spans="2:6" x14ac:dyDescent="0.25">
      <c r="C82" t="s">
        <v>95</v>
      </c>
      <c r="D82" s="23"/>
      <c r="F82" s="18"/>
    </row>
    <row r="83" spans="2:6" x14ac:dyDescent="0.25">
      <c r="C83" t="s">
        <v>96</v>
      </c>
      <c r="D83" s="23"/>
      <c r="F83" s="18"/>
    </row>
    <row r="84" spans="2:6" x14ac:dyDescent="0.25">
      <c r="C84" t="s">
        <v>97</v>
      </c>
      <c r="D84" s="23"/>
      <c r="F84" s="18"/>
    </row>
    <row r="85" spans="2:6" x14ac:dyDescent="0.25">
      <c r="B85" t="s">
        <v>98</v>
      </c>
      <c r="D85" s="23"/>
      <c r="F85" s="18"/>
    </row>
    <row r="86" spans="2:6" x14ac:dyDescent="0.25">
      <c r="C86" t="s">
        <v>99</v>
      </c>
      <c r="D86" s="23"/>
      <c r="F86" s="18"/>
    </row>
    <row r="87" spans="2:6" x14ac:dyDescent="0.25">
      <c r="C87" t="s">
        <v>100</v>
      </c>
      <c r="D87" s="23"/>
      <c r="F87" s="18"/>
    </row>
    <row r="88" spans="2:6" x14ac:dyDescent="0.25">
      <c r="C88" t="s">
        <v>101</v>
      </c>
      <c r="D88" s="23"/>
      <c r="F88" s="18"/>
    </row>
    <row r="89" spans="2:6" x14ac:dyDescent="0.25">
      <c r="C89" t="s">
        <v>102</v>
      </c>
      <c r="D89" s="23"/>
      <c r="F89" s="18"/>
    </row>
    <row r="90" spans="2:6" x14ac:dyDescent="0.25">
      <c r="C90" t="s">
        <v>103</v>
      </c>
      <c r="D90" s="23"/>
      <c r="F90" s="18"/>
    </row>
    <row r="91" spans="2:6" x14ac:dyDescent="0.25">
      <c r="B91" t="s">
        <v>104</v>
      </c>
      <c r="D91" s="23"/>
      <c r="F91" s="18"/>
    </row>
    <row r="92" spans="2:6" x14ac:dyDescent="0.25">
      <c r="C92" t="s">
        <v>53</v>
      </c>
      <c r="D92" s="23"/>
      <c r="F92" s="18"/>
    </row>
    <row r="93" spans="2:6" x14ac:dyDescent="0.25">
      <c r="C93" t="s">
        <v>105</v>
      </c>
      <c r="D93" s="23"/>
      <c r="F93" s="18"/>
    </row>
    <row r="94" spans="2:6" x14ac:dyDescent="0.25">
      <c r="C94" t="s">
        <v>224</v>
      </c>
      <c r="D94" s="23"/>
      <c r="F94" s="18"/>
    </row>
    <row r="95" spans="2:6" x14ac:dyDescent="0.25">
      <c r="C95" t="s">
        <v>112</v>
      </c>
      <c r="D95" s="23"/>
      <c r="F95" s="18"/>
    </row>
    <row r="96" spans="2:6" x14ac:dyDescent="0.25">
      <c r="B96" t="s">
        <v>113</v>
      </c>
      <c r="D96" s="23"/>
      <c r="F96" s="18"/>
    </row>
    <row r="97" spans="2:6" x14ac:dyDescent="0.25">
      <c r="C97" t="s">
        <v>114</v>
      </c>
      <c r="D97" s="23"/>
      <c r="F97" s="18"/>
    </row>
    <row r="98" spans="2:6" x14ac:dyDescent="0.25">
      <c r="C98" t="s">
        <v>115</v>
      </c>
      <c r="D98" s="23"/>
      <c r="F98" s="18"/>
    </row>
    <row r="99" spans="2:6" x14ac:dyDescent="0.25">
      <c r="C99" t="s">
        <v>116</v>
      </c>
      <c r="D99" s="23"/>
      <c r="F99" s="18"/>
    </row>
    <row r="100" spans="2:6" x14ac:dyDescent="0.25">
      <c r="C100" t="s">
        <v>117</v>
      </c>
      <c r="D100" s="23"/>
      <c r="F100" s="18"/>
    </row>
    <row r="101" spans="2:6" x14ac:dyDescent="0.25">
      <c r="C101" t="s">
        <v>124</v>
      </c>
      <c r="D101" s="23"/>
      <c r="F101" s="18"/>
    </row>
    <row r="102" spans="2:6" x14ac:dyDescent="0.25">
      <c r="B102" t="s">
        <v>125</v>
      </c>
      <c r="D102" s="23"/>
      <c r="F102" s="18"/>
    </row>
    <row r="103" spans="2:6" x14ac:dyDescent="0.25">
      <c r="C103" t="s">
        <v>126</v>
      </c>
      <c r="D103" s="23"/>
      <c r="F103" s="18"/>
    </row>
    <row r="104" spans="2:6" x14ac:dyDescent="0.25">
      <c r="C104" t="s">
        <v>127</v>
      </c>
      <c r="D104" s="23"/>
      <c r="F104" s="18"/>
    </row>
    <row r="105" spans="2:6" x14ac:dyDescent="0.25">
      <c r="C105" t="s">
        <v>128</v>
      </c>
      <c r="D105" s="23"/>
      <c r="F105" s="18"/>
    </row>
    <row r="106" spans="2:6" x14ac:dyDescent="0.25">
      <c r="C106" t="s">
        <v>129</v>
      </c>
      <c r="D106" s="23"/>
      <c r="F106" s="18"/>
    </row>
    <row r="107" spans="2:6" x14ac:dyDescent="0.25">
      <c r="C107" t="s">
        <v>130</v>
      </c>
      <c r="D107" s="23"/>
      <c r="F107" s="18"/>
    </row>
    <row r="108" spans="2:6" x14ac:dyDescent="0.25">
      <c r="C108" t="s">
        <v>136</v>
      </c>
      <c r="D108" s="23"/>
      <c r="F108" s="18"/>
    </row>
    <row r="109" spans="2:6" x14ac:dyDescent="0.25">
      <c r="B109" t="s">
        <v>131</v>
      </c>
      <c r="D109" s="23"/>
      <c r="F109" s="18"/>
    </row>
    <row r="110" spans="2:6" x14ac:dyDescent="0.25">
      <c r="C110" t="s">
        <v>132</v>
      </c>
      <c r="D110" s="23"/>
      <c r="F110" s="18"/>
    </row>
    <row r="111" spans="2:6" x14ac:dyDescent="0.25">
      <c r="C111" t="s">
        <v>133</v>
      </c>
      <c r="D111" s="23"/>
      <c r="F111" s="18"/>
    </row>
    <row r="112" spans="2:6" x14ac:dyDescent="0.25">
      <c r="C112" t="s">
        <v>134</v>
      </c>
      <c r="D112" s="23"/>
      <c r="F112" s="18"/>
    </row>
    <row r="113" spans="1:6" x14ac:dyDescent="0.25">
      <c r="C113" t="s">
        <v>135</v>
      </c>
      <c r="D113" s="23"/>
      <c r="F113" s="18"/>
    </row>
    <row r="114" spans="1:6" x14ac:dyDescent="0.25">
      <c r="A114" t="s">
        <v>137</v>
      </c>
      <c r="D114" s="23"/>
      <c r="F114" s="18"/>
    </row>
    <row r="115" spans="1:6" x14ac:dyDescent="0.25">
      <c r="B115" t="s">
        <v>138</v>
      </c>
      <c r="D115" s="23"/>
      <c r="F115" s="18"/>
    </row>
    <row r="116" spans="1:6" x14ac:dyDescent="0.25">
      <c r="C116" t="s">
        <v>139</v>
      </c>
      <c r="D116" s="23"/>
      <c r="F116" s="18"/>
    </row>
    <row r="117" spans="1:6" x14ac:dyDescent="0.25">
      <c r="C117" t="s">
        <v>77</v>
      </c>
      <c r="D117" s="23"/>
      <c r="F117" s="18"/>
    </row>
    <row r="118" spans="1:6" x14ac:dyDescent="0.25">
      <c r="C118" t="s">
        <v>140</v>
      </c>
      <c r="D118" s="23"/>
      <c r="F118" s="18"/>
    </row>
    <row r="119" spans="1:6" x14ac:dyDescent="0.25">
      <c r="C119" t="s">
        <v>141</v>
      </c>
      <c r="D119" s="23"/>
      <c r="F119" s="18"/>
    </row>
    <row r="120" spans="1:6" x14ac:dyDescent="0.25">
      <c r="B120" t="s">
        <v>142</v>
      </c>
      <c r="D120" s="23"/>
      <c r="F120" s="18"/>
    </row>
    <row r="121" spans="1:6" x14ac:dyDescent="0.25">
      <c r="C121" t="s">
        <v>143</v>
      </c>
      <c r="D121" s="23"/>
      <c r="F121" s="18"/>
    </row>
    <row r="122" spans="1:6" x14ac:dyDescent="0.25">
      <c r="C122" t="s">
        <v>144</v>
      </c>
      <c r="D122" s="23"/>
      <c r="F122" s="18"/>
    </row>
    <row r="123" spans="1:6" x14ac:dyDescent="0.25">
      <c r="C123" t="s">
        <v>145</v>
      </c>
      <c r="D123" s="23"/>
      <c r="F123" s="18"/>
    </row>
    <row r="124" spans="1:6" x14ac:dyDescent="0.25">
      <c r="C124" t="s">
        <v>146</v>
      </c>
      <c r="D124" s="23"/>
      <c r="F124" s="18"/>
    </row>
    <row r="125" spans="1:6" x14ac:dyDescent="0.25">
      <c r="B125" t="s">
        <v>147</v>
      </c>
      <c r="D125" s="23"/>
      <c r="F125" s="18"/>
    </row>
    <row r="126" spans="1:6" x14ac:dyDescent="0.25">
      <c r="C126" t="s">
        <v>148</v>
      </c>
      <c r="D126" s="23"/>
      <c r="F126" s="18"/>
    </row>
    <row r="127" spans="1:6" x14ac:dyDescent="0.25">
      <c r="C127" t="s">
        <v>149</v>
      </c>
      <c r="D127" s="23"/>
      <c r="F127" s="18"/>
    </row>
    <row r="128" spans="1:6" x14ac:dyDescent="0.25">
      <c r="C128" t="s">
        <v>150</v>
      </c>
      <c r="D128" s="23"/>
      <c r="F128" s="18"/>
    </row>
    <row r="129" spans="2:6" x14ac:dyDescent="0.25">
      <c r="C129" t="s">
        <v>151</v>
      </c>
      <c r="D129" s="23"/>
      <c r="F129" s="18"/>
    </row>
    <row r="130" spans="2:6" x14ac:dyDescent="0.25">
      <c r="C130" t="s">
        <v>152</v>
      </c>
      <c r="D130" s="23"/>
      <c r="F130" s="18"/>
    </row>
    <row r="131" spans="2:6" x14ac:dyDescent="0.25">
      <c r="C131" t="s">
        <v>153</v>
      </c>
      <c r="D131" s="23"/>
      <c r="F131" s="18"/>
    </row>
    <row r="132" spans="2:6" x14ac:dyDescent="0.25">
      <c r="B132" t="s">
        <v>154</v>
      </c>
      <c r="D132" s="23"/>
      <c r="F132" s="18"/>
    </row>
    <row r="133" spans="2:6" x14ac:dyDescent="0.25">
      <c r="C133" t="s">
        <v>155</v>
      </c>
      <c r="D133" s="23"/>
      <c r="F133" s="18"/>
    </row>
    <row r="134" spans="2:6" x14ac:dyDescent="0.25">
      <c r="C134" t="s">
        <v>156</v>
      </c>
      <c r="D134" s="23"/>
      <c r="F134" s="18"/>
    </row>
    <row r="135" spans="2:6" x14ac:dyDescent="0.25">
      <c r="C135" t="s">
        <v>157</v>
      </c>
      <c r="D135" s="23"/>
      <c r="F135" s="18"/>
    </row>
    <row r="136" spans="2:6" x14ac:dyDescent="0.25">
      <c r="B136" t="s">
        <v>158</v>
      </c>
      <c r="D136" s="23"/>
      <c r="F136" s="18"/>
    </row>
    <row r="137" spans="2:6" x14ac:dyDescent="0.25">
      <c r="C137" t="s">
        <v>159</v>
      </c>
      <c r="D137" s="23"/>
      <c r="F137" s="18"/>
    </row>
    <row r="138" spans="2:6" x14ac:dyDescent="0.25">
      <c r="C138" t="s">
        <v>160</v>
      </c>
      <c r="D138" s="23"/>
      <c r="F138" s="18"/>
    </row>
    <row r="139" spans="2:6" x14ac:dyDescent="0.25">
      <c r="C139" t="s">
        <v>161</v>
      </c>
      <c r="D139" s="23"/>
      <c r="F139" s="18"/>
    </row>
    <row r="140" spans="2:6" x14ac:dyDescent="0.25">
      <c r="C140" t="s">
        <v>162</v>
      </c>
      <c r="D140" s="23"/>
      <c r="F140" s="18"/>
    </row>
    <row r="141" spans="2:6" x14ac:dyDescent="0.25">
      <c r="C141" t="s">
        <v>163</v>
      </c>
      <c r="D141" s="23"/>
      <c r="F141" s="18"/>
    </row>
    <row r="142" spans="2:6" x14ac:dyDescent="0.25">
      <c r="C142" t="s">
        <v>164</v>
      </c>
      <c r="D142" s="23"/>
      <c r="F142" s="18"/>
    </row>
    <row r="143" spans="2:6" x14ac:dyDescent="0.25">
      <c r="C143" t="s">
        <v>172</v>
      </c>
      <c r="D143" s="23"/>
      <c r="F143" s="18"/>
    </row>
    <row r="144" spans="2:6" x14ac:dyDescent="0.25">
      <c r="B144" t="s">
        <v>165</v>
      </c>
      <c r="D144" s="23"/>
      <c r="F144" s="18"/>
    </row>
    <row r="145" spans="2:6" x14ac:dyDescent="0.25">
      <c r="C145" t="s">
        <v>166</v>
      </c>
      <c r="D145" s="23"/>
      <c r="F145" s="18"/>
    </row>
    <row r="146" spans="2:6" x14ac:dyDescent="0.25">
      <c r="C146" t="s">
        <v>167</v>
      </c>
      <c r="D146" s="23"/>
      <c r="F146" s="18"/>
    </row>
    <row r="147" spans="2:6" x14ac:dyDescent="0.25">
      <c r="C147" t="s">
        <v>168</v>
      </c>
      <c r="D147" s="23"/>
      <c r="F147" s="18"/>
    </row>
    <row r="148" spans="2:6" x14ac:dyDescent="0.25">
      <c r="C148" t="s">
        <v>169</v>
      </c>
      <c r="D148" s="23"/>
      <c r="F148" s="18"/>
    </row>
    <row r="149" spans="2:6" x14ac:dyDescent="0.25">
      <c r="C149" t="s">
        <v>170</v>
      </c>
      <c r="D149" s="23"/>
      <c r="F149" s="18"/>
    </row>
    <row r="150" spans="2:6" x14ac:dyDescent="0.25">
      <c r="C150" t="s">
        <v>171</v>
      </c>
      <c r="D150" s="23"/>
      <c r="F150" s="18"/>
    </row>
    <row r="151" spans="2:6" x14ac:dyDescent="0.25">
      <c r="C151" t="s">
        <v>173</v>
      </c>
      <c r="D151" s="23"/>
      <c r="F151" s="18"/>
    </row>
    <row r="152" spans="2:6" x14ac:dyDescent="0.25">
      <c r="C152" t="s">
        <v>174</v>
      </c>
      <c r="D152" s="23"/>
      <c r="F152" s="18"/>
    </row>
    <row r="153" spans="2:6" x14ac:dyDescent="0.25">
      <c r="C153" t="s">
        <v>175</v>
      </c>
      <c r="D153" s="23"/>
      <c r="F153" s="18"/>
    </row>
    <row r="154" spans="2:6" x14ac:dyDescent="0.25">
      <c r="C154" t="s">
        <v>226</v>
      </c>
      <c r="D154" s="23"/>
      <c r="F154" s="18"/>
    </row>
    <row r="155" spans="2:6" x14ac:dyDescent="0.25">
      <c r="B155" t="s">
        <v>176</v>
      </c>
      <c r="D155" s="23"/>
      <c r="F155" s="18"/>
    </row>
    <row r="156" spans="2:6" x14ac:dyDescent="0.25">
      <c r="C156" t="s">
        <v>177</v>
      </c>
      <c r="D156" s="23"/>
      <c r="F156" s="18"/>
    </row>
    <row r="157" spans="2:6" x14ac:dyDescent="0.25">
      <c r="C157" t="s">
        <v>178</v>
      </c>
      <c r="D157" s="23"/>
      <c r="F157" s="18"/>
    </row>
    <row r="158" spans="2:6" x14ac:dyDescent="0.25">
      <c r="C158" t="s">
        <v>179</v>
      </c>
      <c r="D158" s="23"/>
      <c r="F158" s="18"/>
    </row>
    <row r="159" spans="2:6" x14ac:dyDescent="0.25">
      <c r="C159" t="s">
        <v>180</v>
      </c>
      <c r="D159" s="23"/>
      <c r="F159" s="18"/>
    </row>
    <row r="160" spans="2:6" x14ac:dyDescent="0.25">
      <c r="C160" t="s">
        <v>181</v>
      </c>
      <c r="D160" s="23"/>
      <c r="F160" s="18"/>
    </row>
    <row r="161" spans="2:6" x14ac:dyDescent="0.25">
      <c r="B161" t="s">
        <v>182</v>
      </c>
      <c r="D161" s="23"/>
      <c r="F161" s="18"/>
    </row>
    <row r="162" spans="2:6" x14ac:dyDescent="0.25">
      <c r="C162" t="s">
        <v>183</v>
      </c>
      <c r="D162" s="23"/>
      <c r="F162" s="18"/>
    </row>
    <row r="163" spans="2:6" x14ac:dyDescent="0.25">
      <c r="C163" t="s">
        <v>184</v>
      </c>
      <c r="D163" s="23"/>
      <c r="F163" s="18"/>
    </row>
    <row r="164" spans="2:6" x14ac:dyDescent="0.25">
      <c r="C164" t="s">
        <v>185</v>
      </c>
      <c r="D164" s="23"/>
      <c r="F164" s="18"/>
    </row>
    <row r="165" spans="2:6" x14ac:dyDescent="0.25">
      <c r="C165" t="s">
        <v>186</v>
      </c>
      <c r="D165" s="23"/>
      <c r="F165" s="18"/>
    </row>
    <row r="166" spans="2:6" x14ac:dyDescent="0.25">
      <c r="C166" t="s">
        <v>187</v>
      </c>
      <c r="D166" s="23"/>
      <c r="F166" s="18"/>
    </row>
    <row r="167" spans="2:6" x14ac:dyDescent="0.25">
      <c r="C167" t="s">
        <v>188</v>
      </c>
      <c r="D167" s="23"/>
      <c r="F167" s="18"/>
    </row>
    <row r="168" spans="2:6" x14ac:dyDescent="0.25">
      <c r="C168" t="s">
        <v>189</v>
      </c>
      <c r="D168" s="23"/>
      <c r="F168" s="18"/>
    </row>
    <row r="169" spans="2:6" x14ac:dyDescent="0.25">
      <c r="C169" t="s">
        <v>221</v>
      </c>
      <c r="D169" s="23"/>
      <c r="F169" s="18"/>
    </row>
    <row r="170" spans="2:6" x14ac:dyDescent="0.25">
      <c r="B170" t="s">
        <v>190</v>
      </c>
      <c r="D170" s="23"/>
      <c r="F170" s="18"/>
    </row>
    <row r="171" spans="2:6" x14ac:dyDescent="0.25">
      <c r="C171" t="s">
        <v>191</v>
      </c>
      <c r="D171" s="23"/>
      <c r="F171" s="18"/>
    </row>
    <row r="172" spans="2:6" x14ac:dyDescent="0.25">
      <c r="C172" t="s">
        <v>192</v>
      </c>
      <c r="D172" s="23"/>
      <c r="F172" s="18"/>
    </row>
    <row r="173" spans="2:6" x14ac:dyDescent="0.25">
      <c r="C173" t="s">
        <v>193</v>
      </c>
      <c r="D173" s="23"/>
      <c r="F173" s="18"/>
    </row>
    <row r="174" spans="2:6" x14ac:dyDescent="0.25">
      <c r="C174" t="s">
        <v>194</v>
      </c>
      <c r="D174" s="23"/>
      <c r="F174" s="18"/>
    </row>
    <row r="175" spans="2:6" x14ac:dyDescent="0.25">
      <c r="B175" t="s">
        <v>195</v>
      </c>
      <c r="D175" s="23"/>
      <c r="F175" s="18"/>
    </row>
    <row r="176" spans="2:6" x14ac:dyDescent="0.25">
      <c r="C176" t="s">
        <v>28</v>
      </c>
      <c r="D176" s="23"/>
      <c r="F176" s="18"/>
    </row>
    <row r="177" spans="2:6" x14ac:dyDescent="0.25">
      <c r="C177" t="s">
        <v>196</v>
      </c>
      <c r="D177" s="23"/>
      <c r="F177" s="18"/>
    </row>
    <row r="178" spans="2:6" x14ac:dyDescent="0.25">
      <c r="C178" t="s">
        <v>197</v>
      </c>
      <c r="D178" s="23"/>
      <c r="F178" s="18"/>
    </row>
    <row r="179" spans="2:6" x14ac:dyDescent="0.25">
      <c r="C179" t="s">
        <v>198</v>
      </c>
      <c r="D179" s="23"/>
      <c r="F179" s="18"/>
    </row>
    <row r="180" spans="2:6" x14ac:dyDescent="0.25">
      <c r="C180" t="s">
        <v>199</v>
      </c>
      <c r="D180" s="23"/>
      <c r="F180" s="18"/>
    </row>
    <row r="181" spans="2:6" x14ac:dyDescent="0.25">
      <c r="C181" t="s">
        <v>200</v>
      </c>
      <c r="D181" s="23"/>
      <c r="F181" s="18"/>
    </row>
    <row r="182" spans="2:6" x14ac:dyDescent="0.25">
      <c r="B182" t="s">
        <v>204</v>
      </c>
      <c r="D182" s="23"/>
      <c r="F182" s="18"/>
    </row>
    <row r="183" spans="2:6" x14ac:dyDescent="0.25">
      <c r="C183" t="s">
        <v>205</v>
      </c>
      <c r="D183" s="23"/>
      <c r="F183" s="18"/>
    </row>
    <row r="184" spans="2:6" x14ac:dyDescent="0.25">
      <c r="C184" t="s">
        <v>206</v>
      </c>
      <c r="D184" s="23"/>
      <c r="F184" s="18"/>
    </row>
    <row r="185" spans="2:6" x14ac:dyDescent="0.25">
      <c r="C185" t="s">
        <v>207</v>
      </c>
      <c r="D185" s="23"/>
      <c r="F185" s="18"/>
    </row>
    <row r="186" spans="2:6" x14ac:dyDescent="0.25">
      <c r="C186" t="s">
        <v>208</v>
      </c>
      <c r="D186" s="23"/>
      <c r="F186" s="18"/>
    </row>
    <row r="187" spans="2:6" x14ac:dyDescent="0.25">
      <c r="C187" t="s">
        <v>147</v>
      </c>
      <c r="D187" s="23"/>
      <c r="F187" s="18"/>
    </row>
    <row r="188" spans="2:6" x14ac:dyDescent="0.25">
      <c r="C188" t="s">
        <v>77</v>
      </c>
      <c r="D188" s="23"/>
      <c r="F188" s="18"/>
    </row>
    <row r="189" spans="2:6" x14ac:dyDescent="0.25">
      <c r="C189" t="s">
        <v>209</v>
      </c>
      <c r="D189" s="23"/>
      <c r="F189" s="18"/>
    </row>
    <row r="190" spans="2:6" x14ac:dyDescent="0.25">
      <c r="C190" t="s">
        <v>115</v>
      </c>
      <c r="D190" s="23"/>
      <c r="F190" s="18"/>
    </row>
    <row r="191" spans="2:6" x14ac:dyDescent="0.25">
      <c r="C191" t="s">
        <v>114</v>
      </c>
      <c r="D191" s="23"/>
      <c r="F191" s="18"/>
    </row>
    <row r="192" spans="2:6" x14ac:dyDescent="0.25">
      <c r="C192" t="s">
        <v>210</v>
      </c>
      <c r="D192" s="23"/>
      <c r="F192" s="18"/>
    </row>
    <row r="193" spans="1:6" x14ac:dyDescent="0.25">
      <c r="C193" t="s">
        <v>211</v>
      </c>
      <c r="D193" s="23"/>
      <c r="F193" s="18"/>
    </row>
    <row r="194" spans="1:6" x14ac:dyDescent="0.25">
      <c r="B194" t="s">
        <v>212</v>
      </c>
      <c r="D194" s="23"/>
      <c r="F194" s="18"/>
    </row>
    <row r="195" spans="1:6" x14ac:dyDescent="0.25">
      <c r="C195" t="s">
        <v>213</v>
      </c>
      <c r="D195" s="23"/>
      <c r="F195" s="18"/>
    </row>
    <row r="196" spans="1:6" x14ac:dyDescent="0.25">
      <c r="C196" t="s">
        <v>214</v>
      </c>
      <c r="D196" s="23"/>
      <c r="F196" s="18"/>
    </row>
    <row r="197" spans="1:6" x14ac:dyDescent="0.25">
      <c r="C197" t="s">
        <v>215</v>
      </c>
      <c r="D197" s="23"/>
      <c r="F197" s="18"/>
    </row>
    <row r="198" spans="1:6" x14ac:dyDescent="0.25">
      <c r="C198" t="s">
        <v>114</v>
      </c>
      <c r="D198" s="23"/>
      <c r="F198" s="18"/>
    </row>
    <row r="199" spans="1:6" x14ac:dyDescent="0.25">
      <c r="C199" t="s">
        <v>216</v>
      </c>
      <c r="D199" s="23"/>
      <c r="F199" s="18"/>
    </row>
    <row r="200" spans="1:6" x14ac:dyDescent="0.25">
      <c r="C200" t="s">
        <v>217</v>
      </c>
      <c r="D200" s="23"/>
      <c r="F200" s="18"/>
    </row>
    <row r="201" spans="1:6" x14ac:dyDescent="0.25">
      <c r="C201" t="s">
        <v>220</v>
      </c>
      <c r="D201" s="23"/>
      <c r="F201" s="18"/>
    </row>
    <row r="202" spans="1:6" x14ac:dyDescent="0.25">
      <c r="C202" t="s">
        <v>222</v>
      </c>
      <c r="D202" s="23"/>
      <c r="F202" s="18"/>
    </row>
    <row r="203" spans="1:6" x14ac:dyDescent="0.25">
      <c r="C203" t="s">
        <v>223</v>
      </c>
      <c r="D203" s="23"/>
      <c r="F203" s="18"/>
    </row>
    <row r="204" spans="1:6" x14ac:dyDescent="0.25">
      <c r="A204" t="s">
        <v>119</v>
      </c>
      <c r="D204" s="23"/>
      <c r="F204" s="18"/>
    </row>
    <row r="205" spans="1:6" x14ac:dyDescent="0.25">
      <c r="B205" t="s">
        <v>120</v>
      </c>
      <c r="D205" s="23"/>
      <c r="F205" s="18"/>
    </row>
    <row r="206" spans="1:6" x14ac:dyDescent="0.25">
      <c r="C206" t="s">
        <v>121</v>
      </c>
      <c r="D206" s="23"/>
      <c r="F206" s="18"/>
    </row>
    <row r="207" spans="1:6" x14ac:dyDescent="0.25">
      <c r="C207" t="s">
        <v>122</v>
      </c>
      <c r="D207" s="23"/>
      <c r="F207" s="18"/>
    </row>
    <row r="208" spans="1:6" x14ac:dyDescent="0.25">
      <c r="C208" t="s">
        <v>228</v>
      </c>
      <c r="D208" s="23"/>
      <c r="F208" s="18"/>
    </row>
    <row r="209" spans="1:6" x14ac:dyDescent="0.25">
      <c r="C209" t="s">
        <v>123</v>
      </c>
      <c r="D209" s="23"/>
      <c r="F209" s="18"/>
    </row>
    <row r="210" spans="1:6" x14ac:dyDescent="0.25">
      <c r="C210" t="s">
        <v>201</v>
      </c>
      <c r="D210" s="23"/>
      <c r="F210" s="18"/>
    </row>
    <row r="211" spans="1:6" x14ac:dyDescent="0.25">
      <c r="C211" t="s">
        <v>202</v>
      </c>
      <c r="D211" s="23"/>
      <c r="F211" s="18"/>
    </row>
    <row r="212" spans="1:6" x14ac:dyDescent="0.25">
      <c r="C212" t="s">
        <v>203</v>
      </c>
      <c r="D212" s="23"/>
      <c r="F212" s="18"/>
    </row>
    <row r="213" spans="1:6" x14ac:dyDescent="0.25">
      <c r="C213" t="s">
        <v>218</v>
      </c>
      <c r="D213" s="23"/>
      <c r="F213" s="18"/>
    </row>
    <row r="214" spans="1:6" x14ac:dyDescent="0.25">
      <c r="C214" t="s">
        <v>219</v>
      </c>
      <c r="D214" s="23"/>
      <c r="F214" s="18"/>
    </row>
    <row r="216" spans="1:6" x14ac:dyDescent="0.25">
      <c r="A216" s="16"/>
      <c r="B216" s="16"/>
      <c r="C216" s="16" t="s">
        <v>229</v>
      </c>
      <c r="D216" s="16"/>
      <c r="E216" s="16"/>
      <c r="F216" s="39">
        <f>SUM(F8:F215)</f>
        <v>0</v>
      </c>
    </row>
  </sheetData>
  <mergeCells count="1">
    <mergeCell ref="A3:F4"/>
  </mergeCells>
  <conditionalFormatting sqref="D6:D1048576 E7:F7">
    <cfRule type="cellIs" dxfId="1" priority="3" operator="equal">
      <formula>"!"</formula>
    </cfRule>
    <cfRule type="cellIs" dxfId="0" priority="4" operator="equal">
      <formula>"OK"</formula>
    </cfRule>
  </conditionalFormatting>
  <printOptions gridLines="1"/>
  <pageMargins left="0.70866141732283472" right="0.70866141732283472" top="0.31496062992125984" bottom="0.41" header="0.31496062992125984" footer="0.15748031496062992"/>
  <pageSetup paperSize="9" scale="90" fitToHeight="0" orientation="landscape" r:id="rId1"/>
  <headerFoot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Wertermittlung</vt:lpstr>
      <vt:lpstr>Schäden</vt:lpstr>
      <vt:lpstr>Checkliste</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dc:creator>
  <cp:lastModifiedBy>Martin Neumann</cp:lastModifiedBy>
  <cp:lastPrinted>2017-08-05T00:18:01Z</cp:lastPrinted>
  <dcterms:created xsi:type="dcterms:W3CDTF">2016-08-12T15:56:28Z</dcterms:created>
  <dcterms:modified xsi:type="dcterms:W3CDTF">2023-10-19T09:24:31Z</dcterms:modified>
</cp:coreProperties>
</file>